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附件2-项目计划表 " sheetId="15" r:id="rId1"/>
    <sheet name="附件1-整合资金计划表" sheetId="13" r:id="rId2"/>
    <sheet name="Sheet1" sheetId="12" r:id="rId3"/>
  </sheets>
  <definedNames>
    <definedName name="_xlnm._FilterDatabase" localSheetId="0" hidden="1">'附件2-项目计划表 '!$A$6:$R$447</definedName>
    <definedName name="_xlnm.Print_Titles" localSheetId="1">'附件1-整合资金计划表'!$5:$5</definedName>
  </definedNames>
  <calcPr calcId="144525"/>
</workbook>
</file>

<file path=xl/sharedStrings.xml><?xml version="1.0" encoding="utf-8"?>
<sst xmlns="http://schemas.openxmlformats.org/spreadsheetml/2006/main" count="3547" uniqueCount="1100">
  <si>
    <t>附件2</t>
  </si>
  <si>
    <t>甘肃省临潭县2019年统筹整合财政涉农资金项目计划表</t>
  </si>
  <si>
    <t>序号</t>
  </si>
  <si>
    <t>项目名称</t>
  </si>
  <si>
    <t>建设
性质</t>
  </si>
  <si>
    <t>建设
起止
年限</t>
  </si>
  <si>
    <t>建设
地点</t>
  </si>
  <si>
    <t>建设内容与规模</t>
  </si>
  <si>
    <t>投资规模（万元）</t>
  </si>
  <si>
    <t>绩效目标</t>
  </si>
  <si>
    <t>项目
主管
（责任）
单位</t>
  </si>
  <si>
    <t>项目
实施
单位</t>
  </si>
  <si>
    <t>备注</t>
  </si>
  <si>
    <t>小计</t>
  </si>
  <si>
    <t>中央资金</t>
  </si>
  <si>
    <t>省级资金</t>
  </si>
  <si>
    <t>市级资金</t>
  </si>
  <si>
    <t>县级资金</t>
  </si>
  <si>
    <t>扶贫效益</t>
  </si>
  <si>
    <t>受益
村数
（个）</t>
  </si>
  <si>
    <t>受益
贫困户数
（万户）</t>
  </si>
  <si>
    <t>受益
贫困人口数
（万人）</t>
  </si>
  <si>
    <t>合  计</t>
  </si>
  <si>
    <t>一、农业产业发展</t>
  </si>
  <si>
    <t>（一）贫困人口产业扶持入户补助项目</t>
  </si>
  <si>
    <t>新建</t>
  </si>
  <si>
    <t>2019.03-2019.06</t>
  </si>
  <si>
    <t>王旗镇</t>
  </si>
  <si>
    <t>1.对全镇2014-2017年810户已脱贫户进行药材种植奖补，每亩1000元（按户均种植3亩预测），共投资243万元(药材每亩约收益3000元，共约收益729万元)；2.对全镇2018年脱贫户134户及未脱贫户229户（一、二类低保户141户除外），共363户进行药材种植奖补，每亩奖补500元（按户均种植3亩预测），共投资54.45万元(药材每亩约收益3000元，共约收益326.7万元)；</t>
  </si>
  <si>
    <t>进一步促进贫困人口增收。户均产业增收达到3000元以上。</t>
  </si>
  <si>
    <t>农业农村局</t>
  </si>
  <si>
    <t>乡镇（村）</t>
  </si>
  <si>
    <t>（二）贫困户特色增收产业培育项目</t>
  </si>
  <si>
    <t>全县16个乡镇</t>
  </si>
  <si>
    <t xml:space="preserve">  在全县支持7468户已脱贫建档立卡户发展特色产业，2014-2015年脱贫户户均1.9万元；2016-2017年2419户脱贫户户均1.8万元。使得户均产业扶持资金达到2万元，两项投资13904.3万元；对新识别的108户贫困户，户均安排2万元（其中冶力关5户已补助不在安排），计105户投资210万元；对2014-2015年脱贫户在2018年返贫的14户户均补助1.9万元，计26.6万元；对2016-2017年脱贫户在2018年返贫的9户户均补助1.9万元，计16.2万元；产业扶持资金主要用于发展当归、黄芪、党参、柴胡等中药材产业，土蜂产业，牛产业，羊产业，青稞，油菜，蔬菜等特色优势产业发展补助。补助标准：当归、黄芪、党参、柴胡每亩补助1500元，土蜂每巢补助1000元，牛每头补助4000元，羊每只补助1200元，土猪每头补助600元，土鸡每只补助15元，青稞、油菜每亩补助250元，高原夏菜每亩补助800元，蚕豆每亩补助500元，藜麦每亩补助350元。贫困户必须按照分解种植任务完成种植亩数，剩余资金可以用于发展特色养殖业，若农户没有种植、养殖能力或耕地不足完不成种植面积的可将产业扶持资金全部入股配股。</t>
  </si>
  <si>
    <t>通过扶持使得贫困户能够持续稳定增收，实现“户有增收产业，人有增收门路”，户均产业增收达到3000元以上。</t>
  </si>
  <si>
    <t>城关镇贫困户特色增收产业培育项目</t>
  </si>
  <si>
    <t>城关镇</t>
  </si>
  <si>
    <t>扶持683户建档立卡户户均种植2亩青稞、2亩油菜、2亩药材（当归、黄芪）等特色种植业和牛、羊、黑驴等特色养殖业。
   1.城关镇2014、2015年脱贫户364户，每户安排产业扶持资金1.9万元，共计691.6万。其中：青崖村23户43.7万、郊口村39户74.1万、苏家庄子村4户7.6万、左拉村10户19万、古城村35户66.5万、下河滩村37户70.3万、上河滩村14户26.6万、城内村45户85.5万、西庄子村16户30.4万、杨家桥村40户76万、教场村46户87.4万、范家咀村55户104.5万。
   2.城关镇2016、2017年脱贫户314户，每户安排产业扶持资金1.8万元，共计565.2万。其中：青崖村32户57.6万、郊口村18户32.4万、苏家庄子村12户21.6万、左拉村3户5.4万、古城村18户32.4万、下河滩村54户97.2万、上河滩村17户30.6万、城内村17户30.6万、西庄子村51户91.8万、杨家桥村33户59.4万、教场村30户54万、范家咀村29户52.2万。
  3.新识别3户（青崖曹存生、下河滩蒋亥买、城内郭永红），补助6万元。
  4.14-15年脱贫户在18年返贫1户（西庄子孙元顺），补助1.9万元。
  5.16-17年脱贫户在18年回退1户（范家咀买二不都），补助1.8万元。</t>
  </si>
  <si>
    <t>增强已脱贫建档立卡户产业发展能力，促进贫困户持续稳定增收，降低脱贫户返贫,户均产业增收达到3000元以上。</t>
  </si>
  <si>
    <t>12</t>
  </si>
  <si>
    <t>0.0679</t>
  </si>
  <si>
    <t>新城镇贫困户特色增收产业培育项目</t>
  </si>
  <si>
    <t>新城镇</t>
  </si>
  <si>
    <t>扶持扶1238户建档立卡户（其中新识别43户、扶贫7户产业产业扶持资金已落实到户）户均种植1亩油菜、3亩药材（当归、黄芪）、1亩藜麦、1亩蚕豆、1亩蔬菜等特色种植业和牛、羊、黑驴等特色养殖业。
  1.新城镇2014、2015年脱贫户752户，每户安排产业扶持资金1.9万元，共计1428.8万。其中：端阳沟村78户148.2万、肖家沟村78户148.2万、哈尕滩村27户51.3万、羊房村26户49.4万、刘旗村30户57万、红崖村28户53.2万、李家庄村25户47.5万、扁都村44户83.6万、吴家沟村63户119.7万、下川村15户28.5万、张旗村16户30.4万、口子下村3户5.7万、东山村41户77.9万、东南沟村24户45.6万、丁家山村50户95万、晏家堡村59户112.1万、南门河村72户136.8万、东街村8户15.2万、西街村24户45.6万、后池村41户77.9万。
  2.新城镇2016、2017年脱贫户436户，每户安排产业扶持资金1.8万元，共计784.8万。其中：端阳沟村24户43.2万、肖家沟村23户41.4万、哈尕滩村10户18万、羊房村19户34.2万、刘旗村11户19.8万、红崖村18户32.4万、李家庄村12户21.6万、扁都村46户82.8万、吴家沟村7户12.6万、下川村12户21.6万、张旗村17户30.6万、口子下村6户10.8万、东山村27户48.6万、东南沟村28户50.4万、丁家山村43户377.4万、晏家堡村11户19.8万、南门河村22户39.6万、东街村22户39.6万、西街村42户75.6万、后池村36户64.8万。</t>
  </si>
  <si>
    <t xml:space="preserve">  增强已脱贫建档立卡户产业发展能力，促进贫困户持续稳定增收，降低脱贫户返贫</t>
  </si>
  <si>
    <t>20</t>
  </si>
  <si>
    <t>0.1193</t>
  </si>
  <si>
    <t>3.冶力关镇贫困户特色增收产业培育项目</t>
  </si>
  <si>
    <t>冶力关镇</t>
  </si>
  <si>
    <t>扶持531户建档立卡户户均种植2亩药材（羌活、党参）、4亩油菜等特色种植业和牛、羊、土蜂等特色养殖业。
  1.冶力关镇2014、2015年脱贫户315户，每户安排产业扶持资金1.9万元，共计598.5万。其中：关街村42户79.8万、池沟村33户62.7万、堡子村27户51.3万、东山村35户66.5万、岗沟村27户51.3万、葸家庄村65户123.5万、高庄村22户41.8万、洪家庄村45户85.5万、后山村19户36.1万。
  2.冶力关镇2016、2017年脱贫户216户，每户安排产业扶持资金1.8万元，共计388.8万。其中：关街村19户34.2万、池沟村37户66.6万、堡子村10户18万、东山村41户73.8万、岗沟村40户72万、葸家庄村27户48.6万、高庄村22户39.6万、洪家庄村15户27万、后山村5户9万。</t>
  </si>
  <si>
    <t xml:space="preserve">  增强已脱贫建档立卡户产业发展能力，促进贫困户持续稳定增收，降低脱贫户返贫，户均产业增收达到3000元以上。</t>
  </si>
  <si>
    <t>9</t>
  </si>
  <si>
    <t>0.0532</t>
  </si>
  <si>
    <t>卓洛乡贫困户特色增收产业培育</t>
  </si>
  <si>
    <t>卓洛乡</t>
  </si>
  <si>
    <t>扶持123户建档立卡户户均种植3亩青稞、3亩油菜等特色种植业和牦牛、藏羊等特色养殖业。
   1.扶持卓洛乡2014、2015年脱贫户100户，每户安排产业扶持资金1.9万元，共计190万。其中：日扎村7户13.3万、下园子村28户53.2万、上园子村65户123.5万。
   2.扶持卓洛乡2016、2017年脱贫户21户，每户安排产业扶持资金1.8万元，共计37.8万。其中：下园子村3户5.4万、上园子村18户32.4万。
   4.14-15年脱贫户在18年上园子村返贫2户，补助3.8万元。</t>
  </si>
  <si>
    <t>3</t>
  </si>
  <si>
    <t>0.0121</t>
  </si>
  <si>
    <t>八角镇贫困户特色增收产业培育项目</t>
  </si>
  <si>
    <t>八角镇</t>
  </si>
  <si>
    <t>扶持建档立卡户270户均种植3亩药材（羌活、党参）、3亩油菜等特色种植业和牛羊、土蜂、土鸡等特色养殖。
  1.扶持八角镇2014-2015年脱贫户184户，每户安排扶持资金1.9万元，共计349.6万元。其中庙花山村30户57万元；中寨村29户55.1万元；八角村33户62.7万元；竹林村11户20.9万元；茄羊村11户20.9万元；牙扎村35户66.5万元；八度村16户30.4万元；牙布山村19户36.1万元。
  2.八角镇2016-2017年脱贫户85户，每户安排扶持资金1.8万元，共计153万元。其中庙花山村11户19.8万元；中寨村22户39.6万元；八角村16户28.8万元；竹林村4户7.2万元；茄羊村8户14.4万元；牙扎村13户23.4万元；八度村6户10.8万元；牙布山村5户9万元。
  3.16-17年脱贫户在18年返贫1户，补助1.8万元。</t>
  </si>
  <si>
    <t>8</t>
  </si>
  <si>
    <t>271</t>
  </si>
  <si>
    <t>羊沙乡贫困户特色增收产业培育项目</t>
  </si>
  <si>
    <t>羊沙乡</t>
  </si>
  <si>
    <t>扶持340户建档立卡户户均种植1亩油菜、3亩药材（当归、黄芪）、2亩蚕豆等特色种植业和牛羊、土蜂等特色养殖业。
  1.扶持羊沙乡2014-2015年脱贫户189户，每户安排扶持资金1.9万元，共计359.1万元。其中大草滩村25户47.5万元；羊沙村28户53.2万元；新庄村33户62.7万元；下河村10户19万元；甘沟村44户83.6万元；秋峪村49户93.1万元。
  2.羊沙乡2016-2017年脱贫户149户，每户安排扶持资金1.8万元，共计268.2万元。其中大草滩村24户43.2万元；羊沙村36户64.8万元；新庄村28户50.4万元；下河村15户27万元；甘沟村28户50.4万元；秋峪村18户32.4万元。                                 
  3.新识别2户，补助4万元。</t>
  </si>
  <si>
    <t>6</t>
  </si>
  <si>
    <t>0.0342</t>
  </si>
  <si>
    <t>石门乡贫困户特色增收产业培育项目</t>
  </si>
  <si>
    <t>石门乡</t>
  </si>
  <si>
    <t>扶持488户建档立卡户户均种植3亩药材（当归、党参）、1亩藜麦、1亩蚕豆、1亩油菜和牛、土猪、土蜂等特色养殖。
  1.扶持石门乡2014-2015年脱贫户349户，每户安排扶持资金1.9万元，共计663.1万元。其中大河桥村64户121.6万元；萝卜沟村33户62.7万元；草山村38户72.2万元；大桥关村72户136.8万元；三旦沟村40户76万元；占旗河村23户43.7万元；扎浪沟村44户83.6万元；梁家坡村24户45.6万元；石门口村1户1.9万元。
  2.石门乡2016-2017年脱贫户129户，每户安排扶持资金1.8万元，共计232.2万元。其中大河桥村21户37.8万元；萝卜沟村17户30.6万元；草山村15户27万元；大桥关村34户61.2万元；三旦沟村8户14.4万元；占旗河村9户16.2万元；扎浪沟村15户27万元；梁家坡村7户12.6万元；石门口村1户1.8万元。                                           
  3.新识别1户，补助2万元。</t>
  </si>
  <si>
    <t>0.0479</t>
  </si>
  <si>
    <t>王旗镇贫困户特色增收产业培育项目</t>
  </si>
  <si>
    <t>扶持830户建档立卡户户均种植3亩药材（当归、党参）、1亩藜麦、1亩蚕豆、1亩油菜和牛、土猪、土蜂等特色养殖业。
   1.王旗镇2014-2015年脱贫户587户，每户安排扶持资金1.9万元，共计1115.3万元。其中大沟门村6户11.4万元；巴杰村75户142.5万元；龙元山村56户106.4万元；草场门村65户123.5万元；上沟门村3户5.7万元；王家坟村43户81.7万元；马旗村30户57万元；韩旗村39户74.1万元；王旗村47户89.3万元；中寨村72户136.8万元；磨沟村78户148.2万元；立新村1户1.9万元；陈家庄村19户36.1万元；陈旗村53户100.7万元。
   2.王旗镇2016-2017年脱贫户221户，每户安排扶持资金1.8万元，共计397.8万元。其中大沟门村26户46.8万元；巴杰村7户12.6万元；龙元山村5户9万元；草场门村3户5.4万元；上沟门村20户36万元；王家坟村6户10.8万元；马旗村11户19.8万元；韩旗村4户7.2万元；王旗村9户16.2万元；中寨村14户25.2万元；磨沟村14户25.2万元；立新村37户66.6万元；陈家庄村52户93.6万元；陈旗村13户23.4万元。                                  
  3.新识别20户，大沟门村1户，巴杰村1户，磨沟村3户，立新村4户，王家坟村4户，马旗村2户，中寨村1户，陈庄村4户，共补助40万元。
  4.14-15年脱贫户在18年返贫2户，草场门村1户，陈庄村1户，共补助3.8万元。</t>
  </si>
  <si>
    <t>16</t>
  </si>
  <si>
    <t>0.0810</t>
  </si>
  <si>
    <t>古战镇贫困户特色增收产业培育项目</t>
  </si>
  <si>
    <t>古战镇</t>
  </si>
  <si>
    <t>扶持243户建档立卡户户均种植2亩药材（大黄、黄芪、柴胡）、2亩青稞、1亩油菜、1亩藜麦等特色种植业和牛、羊、黑驴等特色养殖业。
 1.古战镇2014-2015年脱贫户160户，每户安排扶持资金1.9万元，共计304万元 。其中古战村86户163.4万元；九日卡村19户36.1万元；拉直村14户26.6万元；甘尼村26户49.4万元；卡勺卡村15户28.5万元。
 2.古战镇2016-2017年脱贫户79户，每户安排扶持资金1.8万元，共计142.2万元。其中古战村13户23.4万元；九日卡村6户10.8万元；拉直村19户34.2万元；甘尼村16户28.8万元；卡勺卡村25户45万元。                                                
 3.新识别4户，每户补助2万元。其中卡勺卡1户2万元；甘尼1户2万元。</t>
  </si>
  <si>
    <t>5</t>
  </si>
  <si>
    <t>0.0242</t>
  </si>
  <si>
    <t>三岔乡贫困户特色增收产业培育项目</t>
  </si>
  <si>
    <t>三岔乡</t>
  </si>
  <si>
    <t>扶持126户建档立卡户户均种植3亩药材（当归、党参、黄芪）、1亩油菜、2亩蔬菜等特色种植业和牛羊、土蜂等特色养殖业。
  1.三岔乡2014、2015年脱贫户88户369人，每户安排产业扶持资金1.9万元，共计167.2万其中：斜沟村24户87人45.6万、高楼子村23户100人43.7万、半沟村16户76人30.4万、直沟村13户61人24.7万、岳家河村12户45人22.8万
  2.三岔乡2016、2017年脱贫户37户，每户安排产业扶持资金1.8万元，共计66.6万其中：斜沟村3户10人5.4万、高楼子村16户54人28.8万、半沟村4户21人7.2万、直沟村8户28人14.4万、岳家河村6户21人10.8万。                                                            
  3.新识别斜沟村1户1人，补助2万元。</t>
  </si>
  <si>
    <t>0.0125</t>
  </si>
  <si>
    <t>洮滨镇贫困户特色增收产业培育</t>
  </si>
  <si>
    <t>洮滨镇</t>
  </si>
  <si>
    <t xml:space="preserve">扶持567户建档立卡户种植2亩药材（黄芪、党参）、1亩藜麦、2亩蔬菜、1亩油菜等特色种植业和土猪、牛、土蜂等特色养殖业。
  1.洮滨镇2014、2015年脱贫户384户，每户安排产业扶持资金1.9万元，共计729.6万其中：常旗村65户123.5万、洛藏村22户41.8万、新堡村4户7.6万、上堡村34户64.6万、朱旗村23户43.7万、马旦沟村25户47.5万、秦关村13户24.7万、总寨村46户87.4万、石旗村23户43.7万、郑旗村13户24.7万、上川村104户197.6万、巴杰村12户22.8万。
  2.洮滨镇2016、2017年脱贫户175户，每户安排产业扶持资金1.8元，共计315万其中：常旗村4户7.2万、洛藏村0户0万、新堡村2户3.6万、上堡村4户7.2万、朱旗村32户56.7万、马旦沟村3户5.4万、总寨村69户124.2万、石旗村6户10.8万、郑旗村25户45万、上川村10户18万、巴杰村20户36万。                                                
  3.新识别5户，共计补助10万元。其中总寨村1户2万、上堡村1户2万、马旦沟村1户2万、朱旗1户2万、新堡村1户2万。
  4.14-15年脱贫户在18年返贫3户，补助5.7万元。
 </t>
  </si>
  <si>
    <t>0.0562</t>
  </si>
  <si>
    <t>店子乡贫困户特色增收产业培育</t>
  </si>
  <si>
    <t>店子乡</t>
  </si>
  <si>
    <t>扶持283户建档立卡户户均种植2亩蔬菜、1亩藜麦、3亩药材（当归）、1亩油菜等特色种植业和羊、黑驴、土蜂等特色养殖业。
  1.扶持店子乡2014、2015年脱贫户252户，每户安排产业扶持资金1.9万元，共计478.8万其中：尹家沟村5户9.5万、店子村5户9.5万、戚旗村127户241.3万、业仁村5户9.5万、岐山村110户209万
  2.扶持店子乡2016、2017年脱贫户27户，每户安排产业扶持资金1.8元，共计48.6万其中：尹家沟村4户19万、店子村12户45万、戚旗村10户36万、业任村12户51万、岐山村13户56万、王清村10户51万。                                                                  
  3.新识别4户，其中岐山村2户、业仁村1户、店子村1户，共计补助8万元。</t>
  </si>
  <si>
    <t>0.0315</t>
  </si>
  <si>
    <t>流顺乡贫困户特色增收产业培育</t>
  </si>
  <si>
    <t>流顺乡</t>
  </si>
  <si>
    <t>扶持528户建档立卡户种植3亩药材（柴胡、当归）、1亩青稞、1亩油菜、2亩蔬菜等特色种植业和土猪、羊等特色养殖业。
  1.扶持流顺乡2014、2015年脱贫户379户，每户安排产业扶持资金1.9万元，共计720.1万。其中：宋家庄村126户239.4万、上寨村39户74.1万、眼藏村43户81.7万、八仁村37户70.3万、汪家咀村85户，161.5万、丁家堡49户93.1万；
  2.扶持流顺乡2016、2017年脱贫户146户，每户安排产业扶持资金1.8元，共计262.8万。其中：宋家庄村29户52.2万、上寨村40户72万、眼藏村20户36万、八仁村22户39.6万、汪家咀村27户48.6万、丁家堡8户14.4万。                                         
  3.新识别2户，补助4万元。其中：宋家庄村2户4万。
  4.16-17年脱贫户在18年返贫1户，补助1.8万元。其中：汪家咀村1户1.8万。</t>
  </si>
  <si>
    <t>0.0501</t>
  </si>
  <si>
    <t>羊永镇贫困户特色增收产业培育</t>
  </si>
  <si>
    <t>羊永镇</t>
  </si>
  <si>
    <t xml:space="preserve">  扶持扶400户建档立卡户，其中2014、2015年脱贫户278户，每户安排产业扶持资金1.9万元，共528.2万元，2016、2017年脱贫户120户，每户安排产业扶持资金1.8万元，共216万元，2018年返贫1户，安排产业扶持资金1.9万元，2018年新识别1户，安排产业扶持资金2万元。
  2014、2015年太平村脱贫户140户266万元，白土村70户133万元，拉布村32户60.8万元，羊永村15户28.5万元，李岗村12户22.8万元，西石沟村2户3.8万元，孙家磨村7户13.3万元。
  2016、2017年太平村脱贫户53户95.4万元，白土村27户48.6万元，拉布村28户50.4万元，羊永村3户5.4万元，李岗村4户7.2万元，西石沟村4户7.2万元，孙家磨村1户1.8万元。
  2018年李岗村新识别1户2万元，白土村返贫1户1.9万元。</t>
  </si>
  <si>
    <t>7</t>
  </si>
  <si>
    <t>0.0382</t>
  </si>
  <si>
    <t>长川乡贫困户特色增收产业培育项目</t>
  </si>
  <si>
    <t>长川乡</t>
  </si>
  <si>
    <t>扶持684建档立卡户户均种植3亩药材（当归、黄芪）、1亩藜麦、2亩青稞、1亩油菜等特色种植业和牛羊、黑驴等特色养殖业。
  1.长川乡2014、2015年脱贫户493户，每户安排产业扶持资金1.9万元，共计936.7万，其中：阳什村70户133万、敏家咀村43户81.7万、千家寨村62户117.8万、沙巴村41户77.9万、冯旗村40户76万、长川村110户209万、塔那村2,1户39.9万、汪槐村30户57万、马牌村46户87.4万、木地坡村30户57万
  2.长川乡2016、2017年脱贫户188户，每户安排产业扶持资金1.8元，共计338.4万。其中：阳什村13户60万、敏家咀村12户55万、千家寨村11户45万、沙巴村4户17万、冯旗村6户32万、长川村18户83万、塔那村3户16万、汪槐村12户53万、马牌村8户30万、木地坡村5户15万。                                                                     
  3.新识别1户，补助2万元。
  4.14-15年脱贫户在18年返贫2户，补助3.8万元。</t>
  </si>
  <si>
    <t>10</t>
  </si>
  <si>
    <t>0.0586</t>
  </si>
  <si>
    <t>术布乡贫困户特色增收产业培育项目</t>
  </si>
  <si>
    <t>术布乡</t>
  </si>
  <si>
    <t>扶持225户建档立卡户户均种植3亩药材（柴胡、当归、黄芪）、2亩青稞、1亩油菜等特色种植业和牛羊、土猪等特色养殖业。
1.术布乡2014、2015年脱贫户158户，每户安排产业扶持资金1.9万元，共计300.2万。其中：术布村23户43.7万、鹿儿台村39户74.1万、牙关村24户45.6万、普藏什村10户19万、古战山村7户13.3万、亦子多村20户38万、扎乍山村35户66.5万。
2.术布乡2016-2017年脱贫户67户，每户安排扶持资金1.8万元，共计120.6万元。其中，术布村9户16.2万元；鹿台子村13户23.4万元；牙关村4户7.2万元；普藏什村12户21.6万元；亦子多村7户12.6万元；扎乍山村17户30.6万元。</t>
  </si>
  <si>
    <t>0.0226</t>
  </si>
  <si>
    <t>（三）贫困户中药材种植增收项目</t>
  </si>
  <si>
    <t>16个乡镇</t>
  </si>
  <si>
    <t>支持全县3367户贫困户（2018年贫困户4470-995兜底户-108户新识别）种植中药材10101亩，户均种植中药材3亩，每亩补助1000元，总计投资1010.1万。</t>
  </si>
  <si>
    <t>增强贫困户产业发展能力，促进贫困户持续稳定增收。</t>
  </si>
  <si>
    <t>扶持2018年302户贫困户发展中药材产业，户均种植3亩药材，总计投资90.6万元。城内村42户12.6万元、范家咀村34户10.2万元、教场村18户5.4万元、青崖村39户11.7万元、苏家庄子12户3.6万元、杨家桥14户4.2万元,古城村51户15.3万元、郊口村40户12万元、上河滩村24户7.2万元、西庄子村16户4.8万元、下河滩4户1.2万元、左拉村8户2.4万元。</t>
  </si>
  <si>
    <t xml:space="preserve">扶持2018年832户贫困户发展中药材产业，户均种植3亩药材，总计投资249.6万元。其中：端阳沟村54户16.2万元，后池村47户14.1万元，西街村31户9.3万元，东街村24户7.2万元，南门河村33户9.9万元，东山村94户28.2万元，丁家山村80户24万元，东南沟村64户19.2万元，晏家堡村22户6.6万元，刘旗村46户13.8万元，红崖村27户8.1万元，李家庄村20户6万元，羊房村36户10.8万元，肖家沟村23户6.9万元，哈尕滩村56户16.8万元，扁都村27户8.1万元，吴家沟村86户25.8万元，下川村16户4.8万元，张旗村25户7.5万元，口子下村21户6.3万元，
</t>
  </si>
  <si>
    <t>冶力关镇贫困户特色增收产业培育项目</t>
  </si>
  <si>
    <t>支持全镇69户贫困户（2018年贫困户96-22兜底户-5户新识别）种植中药材207亩，户均种植中药材3亩，每亩补助1000元，总计投资20.7万。其中高庄村14户4.2万；池沟村8户2.4万；东山村13户3.9万；岗沟村8户2.4万；葸家庄村7户2.1万；洪家庄村6户1.8万；关街村4户1.2万；堡子村5户1.5万；后山村4户1.2万。</t>
  </si>
  <si>
    <t>扶持2018年29户贫困户发展特色种植业，户均补助3000元，总计投资8.7万元。其中：上园子村22户投资6.6万元、下园子村7户投资2.1万元。</t>
  </si>
  <si>
    <t>扶持2018年123户贫困户发展中药材产业，户均种植3亩药材，总计投资36.9万元。其中庙花山村14户共计4.2万元；中寨村27户8.1万元；八角村19户5.7万元；竹林村14户4.2万元；茄羊村11户3.3万元；牙扎村20户6万元；八度村1户0.3万元；牙布山村17户5.1万元。</t>
  </si>
  <si>
    <t>扶持2018年134户贫困户发展中药材产业，户均种植3亩药材，总计投资40.2万元。其中，大草滩村25户7.5万元；羊沙村8户2.4万元；新庄村33户9.9万元；下河村6户1.8万元；甘沟村33户9.9万元；秋峪村29户8.7万元。</t>
  </si>
  <si>
    <t>扶持2018年178户贫困户发展中药材产业，户均种植3亩药材，总计投资51.3万元。大河桥村31户、罗卜沟村14户、草山村20户、大桥关村26户、三旦沟村17户、占旗河村28户、梁家坡村16户、石门口村5户、扎浪沟村19户、元里村2户。</t>
  </si>
  <si>
    <t>扶持2018年332户贫困户发展中药材产业，户均种植3亩药材，总计投资99.6万元。其中大沟门村31户9.3万元；巴杰村18户5.4万元；龙元山村8户2.4万元；草场门村15户4.5万元；上沟门村18户5.4万元；王家坟村29户8.7万元；马旗村5户1.5万元；韩旗村9户2.7万元；王旗村12户3.6万元；中寨村28户8.4万元；磨沟村10户3万元；立新村78户23.4万元；陈家庄村73户21.9万元；陈旗村13户3.9万元；唐旗村3户0.9万元。</t>
  </si>
  <si>
    <t>扶持2018年249户贫困户发展中药材产业，户均种植3亩药材，总计投资74.7万元。其中古战51户15.3万；甘尼村68户20.4万；卡勺卡63户18.9万；拉直47户14.1万；九日卡20户6万。</t>
  </si>
  <si>
    <t>扶持2018年69户贫困户发展中药材产业，户均种植3亩药材，总计投资20.7万元。其中：斜沟村31户125人9.3万元；高楼子村7户33人2.1万元；半沟村10户33人3万元；直沟村16户63人4.8万元；岳家河村5户26人1.5万元。</t>
  </si>
  <si>
    <t>扶持2018年214户贫困户发展中药材产业，户均种植3亩药材，总计投资64.2万元。其中：巴杰村29户8.7万、常旗村10户3万元、洛藏村2户0.6万元、马旦沟村15户4.5万元、秦关村8户2.4万元、上堡村15户4.5万元、上川村2户0.6万元、石旗村3户0.9万元、新堡村5户1.5万元、郑旗村45户13.5万元、朱旗村33户9.9万元、总寨村47户14.1万元。</t>
  </si>
  <si>
    <t>支持全镇139户贫困户种植中药材417亩，户均种植中药材3亩，每亩补助1000元，总计投资41.7万。岐山村29户8.7万元、王清村20户6万元、尹家沟村23户6.9万元、店子村26户7.8万元、戚旗村11名3.3万元、业仁村30户9万元。</t>
  </si>
  <si>
    <t>扶持2018年248户贫困户发展中药材产业，户均种植3亩药材，总计投资74.4万元。其中：宋家庄村35户10.5万元，上寨村72户21.6万元，眼藏村42户12.6万元，八仁村21户6.3万元，汪家咀村56户16.8，丁家堡村22户6.6万元。</t>
  </si>
  <si>
    <t xml:space="preserve">扶持218户2018年脱贫户，每户安排扶持资金0.3万元，共65.4万元。其中：太平村78户23.4万元，白土村71户21.3万元，拉布村38户11.4万元，羊永村18户5.4万元，李岗村4户1.2万元，西石沟村4户1.2万元，孙家磨村5户1.5万元。
</t>
  </si>
  <si>
    <t>扶持全乡2018年193户贫困户发展中药材产业，户均种植3亩药材，总计投资57.9万元。其中：长川村42户，阳升村32户，敏家咀村23户，马牌村33户，冯旗村19户，沙巴村10户，千家寨村15户，汪槐村9户，塔那村9户，木地坡村1户。</t>
  </si>
  <si>
    <t>扶持2018年43户（低保兜底户除外）贫困户发展中药材产业，户均种植3亩药材，总计投资12.9万元。其中：术布村9户36人2.7万、鹿儿台村3户13人0.9万、牙关村5户23人1.5万、普藏什村2户5人0.6万、古战山村5户23人1.5万、亦子多村5户19人1.5万、扎乍山村14户61人4.2万</t>
  </si>
  <si>
    <t>（四）特色养殖基础设施建设项目</t>
  </si>
  <si>
    <t>2019.06-2019.09</t>
  </si>
  <si>
    <t>扶持13个乡镇的贫困户和带动作用发挥好、吸纳贫困户入股的合作社建设养畜暖棚20000平方米，发展舍饲养殖。每平方米补助200元。</t>
  </si>
  <si>
    <t>术布乡特色养殖基础设施建设项目</t>
  </si>
  <si>
    <t>扶持贫困户和带动作用发挥好、吸纳贫困户入股的合作社建设养殖暖棚1000平方米。扶持扎乍村14户建设14座暖棚1000平方米。</t>
  </si>
  <si>
    <t>改善合作社和贫困户养殖基础条件，发展舍饲养殖，提高标准化养殖水平，提高养殖效益。</t>
  </si>
  <si>
    <t>古战镇特色养殖基础设施建设项目</t>
  </si>
  <si>
    <t>扶持贫困户和带动作用发挥好、吸纳贫困户入股的合作社建设养殖暖棚1250平方米。其中3户古战150平米；九日卡2户100平米；卡勺卡3户150平米；甘尼10户500平米；拉直7户350平米。共计25户1250平方米25万元。</t>
  </si>
  <si>
    <t>长川乡特色养殖基础设施建设项目</t>
  </si>
  <si>
    <t>扶持贫困户和带动作用发挥好、吸纳贫困户入股的合作社建设养殖暖棚1500平方米。其中：冯旗村250平方米，沙巴村500平方米，马牌750平方米。</t>
  </si>
  <si>
    <t>羊永镇特色养殖基础设施建设项目</t>
  </si>
  <si>
    <t>扶持贫困户和带动作用发挥好、吸纳贫困户入股的合作社建设养殖暖棚1500平方米。其中太平村340平方米6.8万元，白土村260平方米5.2万元，拉布村260平方米5.2万元，羊永村160平方米3.2万元，李岗村160平方米3.2万元，西石沟村160平方米3.2万元，孙家磨村160平方米3.2万元</t>
  </si>
  <si>
    <t>流顺乡特色养殖基础设施建设项目</t>
  </si>
  <si>
    <t>扶持贫困户和带动作用发挥好、吸纳贫困户入股的合作社建设养殖暖棚1250平方米。宋家庄村4座200平方4万元，上寨村4座200平方4万元，汪家咀村村6座300平方6万元，丁家堡村6座300平方6万元，八仁村2座100平方2万元，眼藏村3座150平方3万元。</t>
  </si>
  <si>
    <t>新城镇特色养殖基础设施建设项目</t>
  </si>
  <si>
    <t>扶持贫困户和带动作用发挥好、吸纳贫困户入股的合作社建设养殖暖棚2500平方米。其中：端阳沟村2座100平方2万元，后池村2座100平方2万元，西街村3座150平方3万元，东街村2座100平方2万元，南门河村10座200平方10万元，东山村3座150平方3万元，丁家山村2座100平方2万元，东南沟村2座100平方2万元，晏家堡村2座100平方2万元，刘旗村2座100平方2万元，红崖村2座100平方2万元，李家庄村2座100平方2万元，羊房村2座100平方2万元，肖家沟村2座100平方2万元，哈尕滩村2座100平方2万元，扁都村2座100平方2万元，吴家沟村2座100平方2万元，下川村2座100平方2万元，张旗村2座100平方2万元，口子下村2座100平方2万元。</t>
  </si>
  <si>
    <t>石门乡特色养殖基础设施建设项目</t>
  </si>
  <si>
    <t>扶持贫困户和带动作用发挥好、吸纳贫困户入股的合作社建设养殖暖棚1500平方米。大河桥村4户200平方米、罗卜沟村2户100平方米、草山村3户150平方米、大桥关村4户200平方米、三旦沟村3户150平方米、占旗河村4户200平方米、梁家坡村3户150平方米、扎浪沟村3户150平方米、元里村2户100平方米。</t>
  </si>
  <si>
    <t>八角镇特色养殖基础设施建设项目</t>
  </si>
  <si>
    <t>扶持贫困户和带动作用发挥好、吸纳贫困户入股的合作社建设养殖暖棚1500平方米。其中庙花山村250平方米；中寨村200平方米；八角村200平方米；竹林村150平方米；茄羊村150平方米；牙扎村250平方米；八度村100平方米；牙布山村200平方米。</t>
  </si>
  <si>
    <t>冶力关镇特色养殖基础设施建设项目</t>
  </si>
  <si>
    <t>扶持贫困户和带动作用发挥好、吸纳贫困户入股的合作社建设养殖暖棚1250平方米。其中扶持池沟村临潭县天池冶海养殖农民专业合作社建设养殖暖棚200平方米；贫困户张发兰、李保荣、李全德、芦小平、黄富贵户均建设养殖暖棚80平方米，共计400平方米；洪家庄村昶华养殖农民专业合作社建设养殖暖棚200平方米；高庄村乔文龙、付保贵、朱生贵户均建设养殖暖棚80平方米，共计240平方米；东山村贫困户张福荣、张福安户均建设养殖暖棚80平方米，共计160平方米；葸家庄村贫困户贾老四建设养殖暖棚50平方米。</t>
  </si>
  <si>
    <t>羊沙乡特色养殖基础设施建设项目</t>
  </si>
  <si>
    <t>扶持贫困户和带动作用发挥好、吸纳贫困户入股的合作社建设养殖暖棚1500平方米。其中，大草滩村250平米5万元，羊沙村250平米5万元，新庄村250平米5万元，下河村250平米5万元，甘沟村250平米5万元，秋峪村250平米5万元。</t>
  </si>
  <si>
    <t>王旗镇特色养殖基础设施建设项目</t>
  </si>
  <si>
    <t>扶持贫困户和带动作用发挥好、吸纳贫困户入股的合作社建设养殖暖棚2000平方米。扶持合作社和贫困户建设养殖暖棚2000平方米,大沟门村200㎡；巴杰村150㎡；龙元山村150㎡；草场门村200㎡；上沟门村150㎡；王家坟村150㎡；马旗村100㎡；韩旗村200㎡；立新村250㎡；陈家庄村250㎡，陈旗村100㎡；唐旗100㎡。</t>
  </si>
  <si>
    <t>洮滨镇特色养殖基础设施建设项目</t>
  </si>
  <si>
    <t>扶持贫困户和带动作用发挥好、吸纳贫困户入股的合作社建设养殖暖棚2000平方米。发展舍饲养殖。每平方米补助200元。其中巴杰村160平方米、常旗村160平方米、洛藏村160平方米、马旦沟村160平方米、秦关村160平方米、上堡村160平方米、上川村160平方米、石旗村160平方米、新堡村160平方米、郑旗村160平方米、朱旗村160平方米、总寨村240平方米。</t>
  </si>
  <si>
    <t>店子乡特色养殖基础设施建设项目</t>
  </si>
  <si>
    <t>扶持贫困户和带动作用发挥好、吸纳贫困户入股的合作社建设养殖暖棚1250平方米。扶持临潭县红祥养殖农民专业合作社建设养殖暖棚100平方米、临潭县王亮种植养殖农民专业合作社建设暖棚100平方米、临潭县平喜养殖农民专业合作社建设暖棚300平方米、临潭县同辉种植养殖农民专业合作社建设暖棚600平方米、临潭县兴发养殖农民专业合作社建设暖棚150平方米。</t>
  </si>
  <si>
    <t>（五）合作社资产收益扶贫项目</t>
  </si>
  <si>
    <t>12个乡镇</t>
  </si>
  <si>
    <t>每个合作社按10万元进行扶持，将扶持资金全部折股量化到贫困户（每个合作社至少带动10户以上的贫困户），按照不低于8%的比例分红收益，通过“合作社+贫困户+基地”的连贫机制，带动贫困户发展产业，并将实施方案上报农牧、扶贫等部门备案。主要围绕发展当地特色种植和养殖，以及加工、销售、乡村旅游、现代农业及加工设备当方面使用，增加贫困户收入。引导贫困户以资金、耕地、劳动力、农机等入股合作社，形成利益联结机制，促进贫困户持续稳定增收。</t>
  </si>
  <si>
    <t>壮大合作社基础设施，增强合作社示范带动贫困户能力</t>
  </si>
  <si>
    <t>羊永镇合作社扶持项目</t>
  </si>
  <si>
    <t>拉布村、太平村</t>
  </si>
  <si>
    <t>羊永镇拉布村联贫致富种植养殖农民专业合作社、太平村腾飞农民种植合作社，每个合作社带动5户未脱贫贫困户、5户已脱贫贫困户，贫困户可在全乡范围内遴选，但优先考虑带动本村贫困户。引导农户以资金、耕地、劳动力等入股合作社，形成利益联结机制，促进贫困户持续稳定增收。</t>
  </si>
  <si>
    <t>羊沙乡合作社扶持项目</t>
  </si>
  <si>
    <t>大草滩村、秋峪村</t>
  </si>
  <si>
    <t>羊沙镇大草滩村西沟板桥崖种养殖农民专业合作社、秋峪村岳氏种植农民专业合作社，每个合作社带动5户未脱贫贫困户、5户已脱贫贫困户，贫困户可在全乡范围内遴选，但优先考虑带动本村贫困户。引导农户以资金、耕地、劳动力等入股合作社，形成利益联结机制，促进贫困户持续稳定增收。</t>
  </si>
  <si>
    <t>流顺乡合作社扶持项目</t>
  </si>
  <si>
    <t>汪家咀村、丁家堡村</t>
  </si>
  <si>
    <t>汪家咀村德盛种养殖农民专业合作社、丁家堡村展鹏养殖合作社，每个合作社带动5户未脱贫贫困户、5户已脱贫贫困户，贫困户可在全乡范围内遴选，但优先考虑带动本村贫困户。引导农户以资金、耕地、劳动力等入股合作社，形成利益联结机制，促进贫困户持续稳定增收。</t>
  </si>
  <si>
    <t>术布乡合作社扶持项目</t>
  </si>
  <si>
    <t>普藏什、扎乍村</t>
  </si>
  <si>
    <t>术布乡普藏什村民富源种植养殖农民专业合作社、扎乍村辉祥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</si>
  <si>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长川乡合作社扶持项目</t>
  </si>
  <si>
    <t>冯旗村</t>
  </si>
  <si>
    <t>长川乡冯旗村永顺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</si>
  <si>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城关镇合作社扶持项目</t>
  </si>
  <si>
    <t>下河滩、教场</t>
  </si>
  <si>
    <t>城关镇下河滩村乙四哈牛羊养殖农民专业合作社、教场村洮龙铜器加工农民专业合作社，每个合作社带动5户未脱贫贫困户、5户已脱贫贫困户，贫困户可在全乡范围内遴选，但优先考虑带动本村贫困户。引导农户以资金、耕地、劳动力等入股合作社，形成利益联结机制，促进贫困户持续稳定增收。</t>
  </si>
  <si>
    <t>石门乡合作社扶持项目</t>
  </si>
  <si>
    <t>占旗河村、三旦沟、草山、大河桥</t>
  </si>
  <si>
    <t>石门乡占旗河村海隆中蜂养殖农民专业合作社、三旦沟村恒新养殖农民专业合作社、草山村牧野人家中锋养殖专业合作社、大河桥村农垦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</si>
  <si>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八角镇合作社扶持项目</t>
  </si>
  <si>
    <t>茄羊村</t>
  </si>
  <si>
    <t>八角镇茄羊村顺蜂养殖农民专业合作社，合作社带动5户未脱贫贫困户、5户已脱贫贫困户，贫困户可在全乡范围内遴选，但优先考虑带动本村贫困户。引导农户以资金、耕地、劳动力等入股合作社，形成利益联结机制，促进贫困户持续稳定增收。</t>
  </si>
  <si>
    <t>洮滨镇合作社扶持项目</t>
  </si>
  <si>
    <t>上川、郑旗、朱旗、巴杰</t>
  </si>
  <si>
    <t>洮滨镇上川村天兴种植农民专业合作社、郑旗村洮忠种植养殖合作社、朱旗村士杰种植养殖农民专业合作社、巴杰村兄兄种植农民专业合作社，每个合作社带动5户未脱贫贫困户、5户已脱贫贫困户，贫困户可在全乡范围内遴选，但优先考虑带动本村贫困户。引导农户以资金、耕地、劳动力等入股合作社，形成利益联结机制，促进贫困户持续稳定增收。</t>
  </si>
  <si>
    <t>王旗镇合作社扶持项目</t>
  </si>
  <si>
    <t>大沟门、王家坟、巴杰、陈庄、唐旗村、</t>
  </si>
  <si>
    <t>王旗镇大沟门村爱民种植养殖农民专业合作社、王家坟村天宝种植农民专业合作社、巴杰村广生养殖农民专业合作社、陈庄村绿源养殖农民专业合作社、唐旗村碧源农民种养殖专业合作社、学文农民种养殖专业合作社，每个合作社带动5户未脱贫贫困户、5户已脱贫贫困户，贫困户可在全乡范围内遴选，但优先考虑带动本村贫困户。引导农户以资金、耕地、劳动力等入股合作社，形成利益联结机制，促进贫困户持续稳定增收。</t>
  </si>
  <si>
    <t>新城镇合作社扶持项目</t>
  </si>
  <si>
    <t>丁家山、东南沟、口子下、羊坊村、东山村、扁都村、端阳沟、刘旗村</t>
  </si>
  <si>
    <t>新城镇丁家山村广丰养殖农民专业合作社、东南沟村迎迎种植农民专业合作社、口子下村惠林源药材种植农民专业合作社、羊房村龙玉养殖农民专业合作社、东山村春涛养殖农民专业合作社、扁都村德广养殖农民专业合作社、端阳沟村荣生养殖农民专业合作社、刘旗村桑梓富种植农民专业合作社、效林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</si>
  <si>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店子乡合作社扶持项目</t>
  </si>
  <si>
    <t>王清、业仁</t>
  </si>
  <si>
    <t>店子镇王清村贵养殖农民专业合作社、业仁村同辉种植养殖农民专业合作社，每个合作社带动5户未脱贫贫困户、5户已脱贫贫困户，贫困户可在全乡范围内遴选，但优先考虑带动本村贫困户。引导农户以资金、耕地、劳动力等入股合作社，形成利益联结机制，促进贫困户持续稳定增收。</t>
  </si>
  <si>
    <t>对全镇14个合作社进行扶持，每个合作社扶持资金16万元，扶持资金12万元折股量化到贫困户，按8%进行分红，剩余4万元做为合作社扶持资金： 1.（1）扶持王旗镇中寨村丰农源种植养殖农业合作社，带动贫困户9户；（2）王旗镇中寨村兴民源种植养殖农民专业合作社，带动贫困户9户；2.（1）扶持王旗镇王旗村铁城养殖农民专业合作社，带动贫困户6户；（2）王旗镇王旗村金喜养殖农民专业合作社；带动贫困户6户； 3.（1）扶持王旗镇陈旗村宏丰养殖农民专业合作社，带动贫困户4户；（2）王旗镇陈旗村新鑫种植养殖农民专业合作社，带动贫困户4户；4.（1）扶持王旗镇马旗村正芳种植农民专业合作社带动贫困户6户；（2）王旗镇马旗村碧洲种植养殖农民专业合作社，带动贫困户5户； 5.王旗镇大沟门村银龙养殖农民专业合作社，带动贫困户11户； 6.王旗镇龙元山村甘南壹贰叁藏蜜养殖农民专业合作社,带动贫困户6户； 7.王旗镇草场门村铭归种植农民专业合作社，带动贫困户8户；8.王旗镇陈庄村拓新种植养殖农民专业合作社，带动贫困户22户；(2)王旗镇陈庄村同林种植养殖农民专业合作社，带动贫困户21户；9.王旗镇王家坟村玉成种植养殖农民专业合作社，带动贫困户19户；</t>
  </si>
  <si>
    <t xml:space="preserve">  加强合作社规范化建设，进一步促进贫困人口增收。</t>
  </si>
  <si>
    <t>（六）示范社认定扶持项目</t>
  </si>
  <si>
    <t>对近年来合作社自身运行规范、示范带动作用发挥好的合作社开展省级、州级和县级认定工作，对于认定的省、州、县级示范社给予扶持，每个合作社安排10万元，其中新认定省级15家，州县级4家，总计投资190万元。进一步规范合作社发展，增强合作社示范带动能力。引导农户以资金、耕地、劳动力等入股合作社，形成利益联结机制，促进贫困户持续稳定增收。</t>
  </si>
  <si>
    <t>壮大合作社发展能力，增强合作社示范带动贫困户能力</t>
  </si>
  <si>
    <t>合作社</t>
  </si>
  <si>
    <t>（七）合作社以奖代补项目</t>
  </si>
  <si>
    <t xml:space="preserve">   根据临潭县脱贫攻坚领导小组《关于印发临潭县精准脱贫羊产业扶持实施方案的通知》（潭脱贫领字〔2018〕41号）和《关于印发临潭县精准脱贫黑驴产业扶持实施方案的通知》（潭脱贫领字〔2018〕42号）文件精神，对2018年吸纳贫困户产业扶持资金和村集体经济发展入股配股发展湖羊产业的32家合作社和发展黑驴产业的34家合作社给予扶持奖励。合作社每带动脱贫一户奖励2000元，总计带动贫困户2933户，投资586.6万元；合作社每带动脱贫一个贫困村整村脱贫奖励2万元，总计带动贫困村集体21个，投资42万元。两项总计投资624.6万元。 吸纳贫困户到合作社务工增加工资性收入。</t>
  </si>
  <si>
    <t>提升合作社自身发展能力，增强合作社带动贫困户脱贫的积极性，进一步规范合作社发展。</t>
  </si>
  <si>
    <t>黑驴养殖合作社以奖代补项目</t>
  </si>
  <si>
    <t>对2018年吸纳贫困户产业扶持资金和村集体经济发展入股配股发展黑驴产业的34家合作社给予扶持奖励。合作社每带动脱贫一户奖励2000元，总计带动贫困户1763户，总计带动10个村集体经济、总投资372.6万元；扶持合作社发展黑驴产业。</t>
  </si>
  <si>
    <t>1、达尕山庄养殖农民专业合作社</t>
  </si>
  <si>
    <t>2018年吸纳103户贫困户产业扶持资金带动贫困户发展黑驴养殖，每年按12%进行分红，其中古战镇古战村55户102.49万元；九日卡村12户21.88万元；甘尼村35户64.93万元；拉直村1户2万元，共191.3万元。通过扶持进一步增强合作社带贫能力，吸纳贫困户以扶持资金、耕地、劳动力等入股合作社，以及到合作社务工，确保贫困户能够持续稳定增收，加快脱贫步伐。</t>
  </si>
  <si>
    <t>2、保利养殖农民专业合作社</t>
  </si>
  <si>
    <t>2018年吸纳39户贫困户产业扶持资金带动贫困户发展黑驴养殖，每年按12%进行分红，其中城关镇郊口村18户36万元，上河滩村12户22万元，下河滩村9户18万元，共76万元。通过扶持进一步增强合作社带贫能力，吸纳贫困户以扶持资金、耕地、劳动力等入股合作社，以及到合作社务工，确保贫困户能够持续稳定增收，加快脱贫步伐。</t>
  </si>
  <si>
    <t>3、次会养殖农民专业合作社</t>
  </si>
  <si>
    <t>2018年吸纳84户贫困户产业扶持资金带动贫困户发展黑驴养殖，每年按12%进行分红。其中洮滨整常旗村5户9.87万元；落藏村6户9.5万元；秦关村7户11.9万元；新堡村17户30.29万元；朱旗村22户41.794万元；上堡村27户45.44万元；共计148.749万元。通过扶持进一步增强合作社带贫能力，吸纳贫困户以扶持资金、耕地、劳动力等入股合作社，以及到合作社务工，确保贫困户能够持续稳定增收，加快脱贫步伐。</t>
  </si>
  <si>
    <t>4、宏嘉养殖农民专业合作社</t>
  </si>
  <si>
    <t>2018年吸纳47户贫困户产业扶持资金带动贫困户发展黑驴养殖，每年按12%进行分红。其中洮滨镇总寨村21户35万元，郑旗村26户46.18万元，通过扶持进一步增强合作社带贫能力，吸纳贫困户以扶持资金、耕地、劳动力等入股合作社，以及到合作社务工，确保贫困户能够持续稳定增收，加快脱贫步伐。</t>
  </si>
  <si>
    <t>5、海全养殖农民专业合作社</t>
  </si>
  <si>
    <t>2018年吸纳60户贫困户产业扶持资金带动贫困户发展黑驴养殖，每年按12%进行分红。带动洮滨镇总寨村贫困户20户31.1万，石旗村8户14.7万，马旦沟村7户11.57万，新城镇肖家沟村25户50万，共计60户107.37万元。通过扶持进一步增强合作社带贫能力，吸纳贫困户以扶持资金、耕地、劳动力等入股合作社，以及到合作社务工，确保贫困户能够持续稳定增收，加快脱贫步伐。</t>
  </si>
  <si>
    <t>6、洮河源养殖农民专业合作社</t>
  </si>
  <si>
    <t>2018年吸纳36户贫困户产业扶持资金带动贫困户发展黑驴养殖，每年按12%进行分红。其中马旦沟村7户13.06万元；上川村7户11.8万元；巴杰村22户41.14万元。通过扶持进一步增强合作社带贫能力，吸纳贫困户以扶持资金、耕地、劳动力等入股合作社，以及到合作社务工，确保贫困户能够持续稳定增收，加快脱贫步伐。</t>
  </si>
  <si>
    <t>7、峰泉隆峰养殖农民专业合作社</t>
  </si>
  <si>
    <t>2018年吸纳48户贫困户产业扶持资金带动贫困户发展黑驴养殖，每年按12%进行分红。吸纳带动羊沙村10户13.8万元；大草滩村9户13.2万元；甘沟村29户45.8万元：共计72.8万元。通过扶持进一步增强合作社带贫能力，吸纳贫困户以扶持资金、耕地、劳动力等入股合作社，以及到合作社务工，确保贫困户能够持续稳定增收，加快脱贫步伐。</t>
  </si>
  <si>
    <t>8、华谷养殖农民专业合作社</t>
  </si>
  <si>
    <t>2018年吸纳38户贫困户产业扶持资金带动贫困户发展黑驴养殖，每年按12%进行分红。其中：茄羊村4户8万元；八度村6户12万元；庙花山村1户2万；牙扎村4户8万元；八角村8户16万元；竹林村7户14万元；牙布山村8户16万元；共计76万元整。通过扶持进一步增强合作社带贫能力，吸纳贫困户以扶持资金、耕地、劳动力等入股合作社，以及到合作社务工，确保贫困户能够持续稳定增收，加快脱贫步伐。</t>
  </si>
  <si>
    <t>9、亦子多养殖农民专业合作社</t>
  </si>
  <si>
    <t>2018年吸纳46户贫困户产业扶持资金带动贫困户发展黑驴养殖，每年按12%进行分红。带动王旗镇陈庄村贫困户46户共计资金99万元。通过扶持进一步增强合作社带贫能力，吸纳贫困户以扶持资金、耕地、劳动力等入股合作社，以及到合作社务工，确保贫困户能够持续稳定增收，加快脱贫步伐。</t>
  </si>
  <si>
    <t>10、财贵养殖农民专业合作社</t>
  </si>
  <si>
    <t>2018年吸纳32户贫困户产业扶持资金带动贫困户发展黑驴养殖，每年按12%进行分红。带动石门乡三旦沟村村贫困户17户27.1万；八角镇中寨村15户30万元；共计资金57.1万元。通过扶持进一步增强合作社带贫能力，吸纳贫困户以扶持资金、耕地、劳动力等入股合作社，以及到合作社务工，确保贫困户能够持续稳定增收，加快脱贫步伐。</t>
  </si>
  <si>
    <t>11、俊平养殖农民专业合作社</t>
  </si>
  <si>
    <t>2018年吸纳38户贫困户产业扶持资金带动贫困户发展黑驴养殖，每年按12%进行分红。其中牙关村4户8万元；亦子多村1户2万元；术布村18户36万元；扎乍村1户2万元；古战山2户4万元；普藏什3户6万；亦子多村4户8万元；牙冠村5户10万元；鹿儿台村1户2万元；共计76万元。通过扶持进一步增强合作社带贫能力，吸纳贫困户以扶持资金、耕地、劳动力等入股合作社，以及到合作社务工，确保贫困户能够持续稳定增收，加快脱贫步伐。</t>
  </si>
  <si>
    <t>12、新胜利养殖农民专业合作社</t>
  </si>
  <si>
    <t>2018年吸纳22户贫困户产业扶持资金带动贫困户发展黑驴养殖，每年按12%进行分红。吸纳羊房村16户26万元；刘旗村9户17.65万元；共计43.65万元。通过扶持进一步增强合作社带贫能力，吸纳贫困户以扶持资金、耕地、劳动力等入股合作社，以及到合作社务工，确保贫困户能够持续稳定增收，加快脱贫步伐。</t>
  </si>
  <si>
    <t>13、春临养殖农民专业合作社</t>
  </si>
  <si>
    <t>2018年吸纳63户贫困户产业扶持资金带动贫困户发展黑驴养殖，每年按12%进行分红。其中羊永镇太平村48户63万元；羊永村14户27万元；孙家磨1户1万元；吸纳太平、拉直村集体经济共40万，共计资金131万元。通过扶持进一步增强合作社带贫能力，吸纳贫困户以扶持资金、耕地、劳动力等入股合作社，以及到合作社务工，确保贫困户能够持续稳定增收，加快脱贫步伐。</t>
  </si>
  <si>
    <t>14、林云养殖农民专业合作社</t>
  </si>
  <si>
    <t>2018年吸纳53户贫困户产业扶持资金带动贫困户发展黑驴养殖，每年按12%进行分红。其中石门乡占旗河村16户30.1万元；羊永白土村37户55万元，共计85.1万元。通过扶持进一步增强合作社带贫能力，吸纳贫困户以扶持资金、耕地、劳动力等入股合作社，以及到合作社务工，确保贫困户能够持续稳定增收，加快脱贫步伐。</t>
  </si>
  <si>
    <t>15、金粒种植农民专业合作社</t>
  </si>
  <si>
    <t>2018年吸纳28户贫困户产业扶持资金带动贫困户发展黑驴养殖，每年按12%进行分红。其中拉布村11户14万元；西石沟村5户7万；李岗村3户5万；孙家磨村9户17万元；吸纳立新村，上沟门村集体经济40万，共计83万元。通过扶持进一步增强合作社带贫能力，吸纳贫困户以扶持资金、耕地、劳动力等入股合作社，以及到合作社务工，确保贫困户能够持续稳定增收，加快脱贫步伐。</t>
  </si>
  <si>
    <t>16、兴旗养殖农民专业合作社</t>
  </si>
  <si>
    <t>店子镇</t>
  </si>
  <si>
    <t>2018年吸纳35贫困户产业扶持资金带动贫困户发展黑驴养殖，每年按12%进行分红。吸纳带动新城镇哈尕滩村35户70万元。通过扶持进一步增强合作社带贫能力，吸纳贫困户以扶持资金、耕地、劳动力等入股合作社，以及到合作社务工，确保贫困户能够持续稳定增收，加快脱贫步伐。</t>
  </si>
  <si>
    <t>17、兴农发养殖农民专业合作社</t>
  </si>
  <si>
    <t>2018年吸纳49户贫困户产业扶持资金带动贫困户发展黑驴养殖，每年按12%进行分红。其中大河桥村24户44.2万元；大桥关村25户47万元；共计91.2万元。通过扶持进一步增强合作社带贫能力，吸纳贫困户以扶持资金、耕地、劳动力等入股合作社，以及到合作社务工，确保贫困户能够持续稳定增收，加快脱贫步伐。</t>
  </si>
  <si>
    <t>18、合胜养殖农民专业合作社</t>
  </si>
  <si>
    <t>2018年吸纳37贫困户产业扶持资金带动贫困户发展黑驴养殖，每年按12%进行分红。吸纳带动石门乡占旗河村4户9.5万元；石门乡草山村33户59.1万元；共计68.6万元。通过扶持进一步增强合作社带贫能力，吸纳贫困户以扶持资金、耕地、劳动力等入股合作社，以及到合作社务工，确保贫困户能够持续稳定增收，加快脱贫步伐。</t>
  </si>
  <si>
    <t>19、兴民源种植养殖农民专业合作社</t>
  </si>
  <si>
    <t>2018年吸纳31贫困户产业扶持资金带动贫困户发展黑驴养殖，每年按12%进行分红。吸纳带动陈庄村31户50.46万元。通过扶持进一步增强合作社带贫能力，吸纳贫困户以扶持资金、耕地、劳动力等入股合作社，以及到合作社务工，确保贫困户能够持续稳定增收，加快脱贫步伐。</t>
  </si>
  <si>
    <t>20、诗瑞养殖农民专业合作社</t>
  </si>
  <si>
    <t>2018年吸纳86户贫困户产业扶持资金带动贫困户发展黑驴养殖，每年按12%进行分红。其中：长川乡长川村21户42万元；长川乡塔那村8户16万元；长川乡阳升村20户40万元；长川乡汪槐村11户22万元；卓洛乡上园子村12户24万元；下园子村14户28万元，共计162万元。通过扶持进一步增强合作社带贫能力，吸纳贫困户以扶持资金、耕地、劳动力等入股合作社，以及到合作社务工，确保贫困户能够持续稳定增收，加快脱贫步伐。</t>
  </si>
  <si>
    <t>21、永录养殖农民专业合作社带动</t>
  </si>
  <si>
    <t>2018年吸纳38户贫困户产业扶持资金带动贫困户发展黑驴养殖，每年按12%进行分红。其中城关镇城内村15户30万；范家咀村13户26万元；杨家桥5户10万元；苏家庄子5户10万元；共计76万元。通过扶持进一步增强合作社带贫能力，吸纳贫困户以扶持资金、耕地、劳动力等入股合作社，以及到合作社务工，确保贫困户能够持续稳定增收，加快脱贫步伐。</t>
  </si>
  <si>
    <t>22、海顺种植农民专业合作社</t>
  </si>
  <si>
    <t>2018年吸纳34户贫困户产业扶持资金带动贫困户发展黑驴养殖，每年按12%进行分红。吸纳带动卡勺卡村34户62.88万元。通过扶持进一步增强合作社带贫能力，吸纳贫困户以扶持资金、耕地、劳动力等入股合作社，以及到合作社务工，确保贫困户能够持续稳定增收，加快脱贫步伐。</t>
  </si>
  <si>
    <t>23、志林养殖农民专业合作社</t>
  </si>
  <si>
    <t>2018年吸纳46户贫困户产业扶持资金带动贫困户发展黑驴养殖，每年按12%进行分红。长川乡冯旗村12户24万元、马牌村18户33.3万元、敏家咀村11户15.6万元、木地坡村3户6万元、尼舍村1户2万元，王旗镇草场门村集体经济89.19万元、巴杰村集体资金20万元、大沟门村集体经济50万元、唐旗村集体经济20万元。通过扶持进一步增强合作社带贫能力，吸纳贫困户以扶持资金、耕地、劳动力等入股合作社，以及到合作社务工，确保贫困户能够持续稳定增收，加快脱贫步伐。</t>
  </si>
  <si>
    <t>24、启程养殖农民专业合作社</t>
  </si>
  <si>
    <t>2018年吸纳17户贫困户产业扶持资金带动贫困户发展黑驴养殖，每年按12%进行分红。其中长川乡千家寨村5户10万元；沙巴村12户24万元；共34万元万元。通过扶持进一步增强合作社带贫能力，吸纳贫困户以扶持资金、耕地、劳动力等入股合作社，以及到合作社务工，确保贫困户能够持续稳定增收，加快脱贫步伐。</t>
  </si>
  <si>
    <t>25、红树林养殖农民专业合作社</t>
  </si>
  <si>
    <t>吸纳大沟门村集体经济资金47.5万元，每年按12%进行分红。通过扶持进一步增强合作社带贫能力，吸纳贫困户以扶持资金、耕地、劳动力等入股合作社，以及到合作社务工，确保贫困户能够持续稳定增收，加快脱贫步伐。</t>
  </si>
  <si>
    <t>26、树叶子种植养殖农民专业合作社</t>
  </si>
  <si>
    <t>2018年吸纳37户贫困户产业扶持资金带动贫困户发展黑驴养殖，每年按12%进行分红。其中新城镇东山村29户56.4万元；下川村8户16万元；共72.4万元万元。通过扶持进一步增强合作社带贫能力，吸纳贫困户以扶持资金、耕地、劳动力等入股合作社，以及到合作社务工，确保贫困户能够持续稳定增收，加快脱贫步伐。</t>
  </si>
  <si>
    <t>27、互惠种植养殖农民专业合作社</t>
  </si>
  <si>
    <t>2018年吸纳34户贫困户产业扶持资金带动贫困户发展黑驴养殖，每年按12%进行分红。其中新城镇红崖村11户21.31万元；西街村9户19.93万元；东南沟村13户24.94万元；共66.18万元。通过扶持进一步增强合作社带贫能力，吸纳贫困户以扶持资金、耕地、劳动力等入股合作社，以及到合作社务工，确保贫困户能够持续稳定增收，加快脱贫步伐。</t>
  </si>
  <si>
    <t>28、宏祥养殖农民专业合作社</t>
  </si>
  <si>
    <t>2018年吸纳68户贫困户产业扶持资金带动贫困户发展黑驴养殖，每年按12%进行分红。其中三岔乡岳家河6户10.2万元；高楼子村5户8.5万元；斜沟村14户23.8万元；半沟村15户25.5万元；共计115.6万元。通过扶持进一步增强合作社带贫能力，吸纳贫困户以扶持资金、耕地、劳动力等入股合作社，以及到合作社务工，确保贫困户能够持续稳定增收，加快脱贫步伐。</t>
  </si>
  <si>
    <t>29、康源中药材种植农民专业合作社</t>
  </si>
  <si>
    <t>2018年吸纳54户贫困户产业扶持资金带动贫困户发展黑驴养殖，每年按12%进行分红。其中宋家庄村13户25.35万元；眼藏村23户44.24万元；八仁村16户26.625万元；共计96.242万元。通过扶持进一步增强合作社带贫能力，吸纳贫困户以扶持资金、耕地、劳动力等入股合作社，以及到合作社务工，确保贫困户能够持续稳定增收，加快脱贫步伐。</t>
  </si>
  <si>
    <t>30、信联种植养殖农民专业合作社</t>
  </si>
  <si>
    <t>2018年吸纳43户贫困户产业扶持资金带动贫困户发展黑驴养殖，每年按12%进行分红。其中东山村7户12.5万元，刘旗村2户3.75万元；端阳沟村1户2万元；南门河2户4万元；吴家沟3户1.9万元；后池村20户36.2万元；扁都村4户8万元；口子下村4户8万元，共计79.35万元。村通过扶持进一步增强合作社带贫能力，吸纳贫困户以扶持资金、耕地、劳动力等入股合作社，以及到合作社务工，确保贫困户能够持续稳定增收，加快脱贫步伐。</t>
  </si>
  <si>
    <t>31、三鑫养殖农民专业合作社</t>
  </si>
  <si>
    <t>羊沙镇</t>
  </si>
  <si>
    <t>2018年吸纳38户贫困户产业扶持资金带动贫困户发展黑驴养殖，其中新城镇端阳沟村23户46万元；新城镇哈尕滩村15户29.2万元；吸纳王家坟村集体经济35.5万元，共计110.7万元，每年按12%进行分红。通过扶持进一步增强合作社带贫能力，吸纳贫困户以扶持资金、耕地、劳动力等入股合作社，以及到合作社务工，确保贫困户能够持续稳定增收，加快脱贫步伐。</t>
  </si>
  <si>
    <t>32、洮海情养殖农民专业合作社</t>
  </si>
  <si>
    <t>2018年吸纳94户贫困户产业扶持资金带动贫困户发展黑驴养殖，每年按12%进行分红。羊沙乡新庄村19户35.9万元、下河村3户5.7万元、秋峪村31户50.5万元，石门乡梁家坡7户14万元、石门口6户9.7万元、罗卜沟村17户18.5万元、扎浪沟村10户18.4万元，秋峪村集体经济20万元，共172.7万元通过扶持进一步增强合作社带贫能力，吸纳贫困户以扶持资金、耕地、劳动力等入股合作社，以及到合作社务工，确保贫困户能够持续稳定增收，加快脱贫步伐。</t>
  </si>
  <si>
    <t>33、黑驴养殖种植农民专业合作社</t>
  </si>
  <si>
    <t>2018年吸纳75户贫困户产业扶持资金带动贫困户发展黑驴养殖，每年按12%进行分红。其中流顺丁家堡村7户13.63万元；汪家嘴村27户49.35万元；上寨村39户72.12万元；宋家庄村2户4万元；共计入股资金139.1万元。通过扶持进一步增强合作社带贫能力，吸纳贫困户以扶持资金、耕地、劳动力等入股合作社，以及到合作社务工，确保贫困户能够持续稳定增收，加快脱贫步伐。</t>
  </si>
  <si>
    <t>34、黑驴王子畜牧科技有限公司</t>
  </si>
  <si>
    <t>2018年吸纳210户贫困户产业扶持资金带动贫困户发展黑驴养殖，每年按12%进行分红。其中张旗村16户32万元；丁家山36户72万元；新城东街村11户20.15万元；后池31户57.7万元；口子下9户18万元；扁都54户108万元；吴家沟13户23.25万元；晏家堡村32户64万元；红崖村7户13.91万元。共计410.71万元。通过扶持进一步增强合作社带贫能力，吸纳贫困户以扶持资金、耕地、劳动力等入股合作社，以及到合作社务工，确保贫困户能够持续稳定增收，加快脱贫步伐。</t>
  </si>
  <si>
    <t>湖羊养殖合作社以奖代补项目</t>
  </si>
  <si>
    <t>对2018年吸纳贫困户产业扶持资金和村集体经济发展入股配股发展湖羊产业的32家合作社给予扶持奖励。合作社每带动脱贫一户奖励2000元，总计带动贫困户1149户，总计带动11个村集体经济、总投资247.8万元。</t>
  </si>
  <si>
    <t>1、农盛养殖农民专业合作社</t>
  </si>
  <si>
    <t>2018年吸纳471户贫困户产业扶持资金带动贫困户发展湖羊养殖，吸纳古战卡勺卡村、斜沟村集体经济共70万元，每年按20%进行分红，其中：大草滩1户1.9万元，甘沟村1户1.7万元，新庄村18户34.5万元，秋峪村8户12.8万元，郑旗村18户31.884万元，巴杰村18户29.178万元，总寨村37户59.88万元，石旗村1户1.5万元，宋家庄村20户38.258万元，上寨村33户60.706万元，汪家咀村29户53.3万元，端阳沟村27户52.68万元，丁家山村11户21万元，刘旗村1户2万元，扁都村1户2万元，张旗村1户1.91万元，红崖村1户1.8万元，东南沟村5户10万元，大沟门村3户4.8万元，草场门17户23.68万元，韩旗村7户10.05万元，立新村9户13万元，磨沟村3户4.4万元，王旗村14户21.27万元，王家坟村20户27.62万元，陈 旗村22户29.5万元，马旗村9户13.1万元，陈庄村26户37.37万元，巴杰村26户38.56万元，中寨村45户69.84，上园子村2户0.8万元，下园子村4户2万元，卡勺卡村12户21.26万元，甘尼村21户39.75万元，卡勺卡村集体经济50万元，斜沟村集体经济20万元，共843.996万元。通过扶持进一步增强合作社带贫能力，吸纳贫困户以扶持资金、耕地、劳动力等入股合作社，以及到合作社务工，确保贫困户能够持续稳定增收，加快脱贫步伐。</t>
  </si>
  <si>
    <t>2、知草种植养殖农民专业合作社</t>
  </si>
  <si>
    <t>2018年吸纳4户贫困户产业扶持资金带动贫困户发展湖羊养殖，每年按20%进行分红，其中：扎乍村3户5.7万元，普藏什村1户1.9万元，术布村1户1.7万元，共9.3万元。通过扶持进一步增强合作社带贫能力，吸纳贫困户以扶持资金、耕地、劳动力等入股合作社，以及到合作社务工，确保贫困户能够持续稳定增收，加快脱贫步伐。</t>
  </si>
  <si>
    <t>3、临红花种养殖农民专业合作社</t>
  </si>
  <si>
    <t>2018年吸纳3户贫困户产业扶持资金带动贫困户发展湖羊养殖，每年按20%进行分红，其中：古战山村1户1.7万元，扎乍村2户3.8万元，共5.5万元。通过扶持进一步增强合作社带贫能力，吸纳贫困户以扶持资金、耕地、劳动力等入股合作社，以及到合作社务工，确保贫困户能够持续稳定增收，加快脱贫步伐。</t>
  </si>
  <si>
    <t>4、永顺生态养殖农民专业合作社</t>
  </si>
  <si>
    <t>2018年吸纳14户贫困户产业扶持资金带动贫困户发展湖羊养殖，每年按20%进行分红，其中：牙扎村1户1万元，中寨村5户5万元，庙花山村3户3万元，牙布山村4户4万元，竹林村1户1万元，共14万元。通过扶持进一步增强合作社带贫能力，吸纳贫困户以扶持资金、耕地、劳动力等入股合作社，以及到合作社务工，确保贫困户能够持续稳定增收，加快脱贫步伐。</t>
  </si>
  <si>
    <t>5、天和养殖农民专业合作社</t>
  </si>
  <si>
    <t>2018年吸纳31户贫困户产业扶持资金带动贫困户发展湖羊养殖，每年按20%进行分红，其中：陈旗村8户12.8万元，立新村16户24.89万元，大沟门5户9.1万元，韩旗村2户3.4万元，共50.19万元。通过扶持进一步增强合作社带贫能力，吸纳贫困户以扶持资金、耕地、劳动力等入股合作社，以及到合作社务工，确保贫困户能够持续稳定增收，加快脱贫步伐。</t>
  </si>
  <si>
    <t>6、宏丰养殖农民专业合作社</t>
  </si>
  <si>
    <t>2018年吸纳31户贫困户产业扶持资金带动贫困户发展湖羊养殖，每年按20%进行分红，其中:巴杰村12户17.494万元，草场门村5户9.05万元，上沟门村14户24.67万元，共51.214万元。通过扶持进一步增强合作社带贫能力，吸纳贫困户以扶持资金、耕地、劳动力等入股合作社，以及到合作社务工，确保贫困户能够持续稳定增收，加快脱贫步伐。</t>
  </si>
  <si>
    <t>7、宏仔牧业养殖农民专业合作社</t>
  </si>
  <si>
    <t>2018年吸纳21户贫困户产业扶持资金带动贫困户发展湖羊养殖，每年按20%进行分红，其中：萝卜沟8户12.36万元，粱家坡村5户8.58万元，石门口村1户1.7万元，草山村6户10.2万元，大河桥村1户1.8万元，共34.64万元。通过扶持进一步增强合作社带贫能力，吸纳贫困户以扶持资金、耕地、劳动力等入股合作社，以及到合作社务工，确保贫困户能够持续稳定增收，加快脱贫步伐。</t>
  </si>
  <si>
    <t>8、娃儿全养殖农民专业合作社</t>
  </si>
  <si>
    <t>2018年吸纳23户贫困户产业扶持资金带动贫困户发展湖羊养殖，每年按20%进行分红，其中：扎狼沟村13户22.9万元，大桥关村3户5.65万元，占旗河村4户7.3万元，萝卜沟村2户2.99万元，三旦沟村1户1万元，共39.84万元。通过扶持进一步增强合作社带贫能力，吸纳贫困户以扶持资金、耕地、劳动力等入股合作社，以及到合作社务工，确保贫困户能够持续稳定增收，加快脱贫步伐。</t>
  </si>
  <si>
    <t>9、民益养殖农民专业合作社</t>
  </si>
  <si>
    <t>2018年吸纳25户贫困户产业扶持资金带动贫困户发展湖羊养殖，每年按20%进行分红，其中，扎狼狗村5户10万元，草山村4户7.888万元，粱家坡村6户11.96万元，三旦沟村3户5.9万元，罗堡沟村1户2万元，大河桥村3户6万元，占旗河村1户2万元，大桥关村3.9万元，共49.648万元。通过扶持进一步增强合作社带贫能力，吸纳贫困户以扶持资金、耕地、劳动力等入股合作社，以及到合作社务工，确保贫困户能够持续稳定增收，加快脱贫步伐。</t>
  </si>
  <si>
    <t>10、兴仁种养殖农民专业合作社</t>
  </si>
  <si>
    <t>2018年吸纳19户贫困户产业扶持资金带动贫困户发展湖羊养殖，每年按20%进行分红，其中：粱家坡村3户3万元，石门口村1户1万元，草山村5户8.5万元，大河桥村10户17.4万元，共29.9万元。通过扶持进一步增强合作社带贫能力，吸纳贫困户以扶持资金、耕地、劳动力等入股合作社，以及到合作社务工，确保贫困户能够持续稳定增收，加快脱贫步伐。</t>
  </si>
  <si>
    <t>11、牧源养殖农民专业合作社</t>
  </si>
  <si>
    <t>2018年吸纳33户贫困户产业扶持资金带动贫困户发展湖羊养殖，每年按20%进行分红，其中：大河桥村3户5.2万元，大桥关村18户27.55万元，占旗河村4户6.9万元，三旦沟村8户10.9万元，共50.55万元。通过扶持进一步增强合作社带贫能力，吸纳贫困户以扶持资金、耕地、劳动力等入股合作社，以及到合作社务工，确保贫困户能够持续稳定增收，加快脱贫步伐。</t>
  </si>
  <si>
    <t>12、宏霞种植农民专业合作社</t>
  </si>
  <si>
    <t>2018年吸纳19户贫困户产业扶持资金带动贫困户发展湖羊养殖，每年按20%进行分红，其中：古战村6户10.91万元，九日卡村8户12.47万元，卡勺卡村5户9.12万元，共32.5万元。通过扶持进一步增强合作社带贫能力，吸纳贫困户以扶持资金、耕地、劳动力等入股合作社，以及到合作社务工，确保贫困户能够持续稳定增收，加快脱贫步伐。</t>
  </si>
  <si>
    <t>13、众益养殖农民专业合作社</t>
  </si>
  <si>
    <t>2018年吸纳35户贫困户产业扶持资金带动贫困户发展湖羊养殖，每年按20%进行分红，其中：下川村2户4万元，李家庄村7户13.74万元，口子下村11户22万元，哈尕滩村15户28.37万元，共68.11万元。通过扶持进一步增强合作社带贫能力，吸纳贫困户以扶持资金、耕地、劳动力等入股合作社，以及到合作社务工，确保贫困户能够持续稳定增收，加快脱贫步伐。</t>
  </si>
  <si>
    <t>14、吉宏养殖农民专业合作社</t>
  </si>
  <si>
    <t>2018年吸纳29户贫困户产业扶持资金带动贫困户发展湖羊养殖，每年按20%进行分红，其中：龙元山村3户5.1万元，中寨村3户5.974万元，王旗村1户1.7万元，磨沟村7户12.2万元，王家坟村13户22.1万元，唐旗村1户1.7万元，马旗村1户1.9万元，共50.674万元。通过扶持进一步增强合作社带贫能力，吸纳贫困户以扶持资金、耕地、劳动力等入股合作社，以及到合作社务工，确保贫困户能够持续稳定增收，加快脱贫步伐。</t>
  </si>
  <si>
    <t>15、兴牧源养殖农民专业合作社</t>
  </si>
  <si>
    <t>2018年吸纳5户贫困户产业扶持资金带动贫困户发展湖羊养殖，吸纳南门河村集体资金20万元，每年按20%进行分红，其中：东街村5户9.77万元，南门河村集体资金20万元，共29.77万元。通过扶持进一步增强合作社带贫能力，吸纳贫困户以扶持资金、耕地、劳动力等入股合作社，以及到合作社务工，确保贫困户能够持续稳定增收，加快脱贫步伐。</t>
  </si>
  <si>
    <t>16、东兴养殖农民专业合作社</t>
  </si>
  <si>
    <t>2018年吸纳5户贫困户产业扶持资金带动贫困户发展湖羊养殖，吸纳东山村集体资金20万元，每年按20%进行分红其中：东山村5户9.96万元，东山村集体资金20万元，共29.96万元。通过扶持进一步增强合作社带贫能力，吸纳贫困户以扶持资金、耕地、劳动力等入股合作社，以及到合作社务工，确保贫困户能够持续稳定增收，加快脱贫步伐。</t>
  </si>
  <si>
    <t>17、博新种植养殖农民专业合作社</t>
  </si>
  <si>
    <t>2018年吸纳15户贫困户产业扶持资金带动贫困户发展湖羊养殖，每年按20%进行分红，其中：羊房村10户万元19.815，肖家沟村5户9.7万元，共29.515万元。通过扶持进一步增强合作社带贫能力，吸纳贫困户以扶持资金、耕地、劳动力等入股合作社，以及到合作社务工，确保贫困户能够持续稳定增收，加快脱贫步伐。</t>
  </si>
  <si>
    <t>18、越发中药材种植农民专业合作社</t>
  </si>
  <si>
    <t>2018年吸纳16户贫困户产业扶持资金带动贫困户发展湖羊养殖，每年按20%进行分红，其中：羊房村9户17.84万元，晏家堡2户4万元，西街村3户6万元，红崖村2户3.84万元，共31.68万元。通过扶持进一步增强合作社带贫能力，吸纳贫困户以扶持资金、耕地、劳动力等入股合作社，以及到合作社务工，确保贫困户能够持续稳定增收，加快脱贫步伐。</t>
  </si>
  <si>
    <t>19、锦隆原生态养殖农民专业合作社</t>
  </si>
  <si>
    <t>2018年吸纳70户贫困户产业扶持资金带动贫困户发展湖羊养殖，每年按20%进行分红，其中：白土村17户26万元，羊永村8户10万元，李岗村4户4万元，孙家磨村1户1万元，西石沟1户1万元，太平村39户48万元，共90万元。通过扶持进一步增强合作社带贫能力，吸纳贫困户以扶持资金、耕地、劳动力等入股合作社，以及到合作社务工，确保贫困户能够持续稳定增收，加快脱贫步伐。</t>
  </si>
  <si>
    <t>20、梅全养殖农民专业合作社</t>
  </si>
  <si>
    <t>2018年吸纳57户贫困户产业扶持资金带动贫困户发展湖羊养殖，每年按20%进行分红，其中：拉布村33户33万元，白土村24户27万元，共60万元。通过扶持进一步增强合作社带贫能力，吸纳贫困户以扶持资金、耕地、劳动力等入股合作社，以及到合作社务工，确保贫困户能够持续稳定增收，加快脱贫步伐。</t>
  </si>
  <si>
    <t>21、金江种养殖农民专业合作社</t>
  </si>
  <si>
    <t>2018年吸纳10户贫困户产业扶持资金带动贫困户发展湖羊养殖，吸纳汪槐村集体经济资金20万，每年按20%进行分红，其中：千家寨村10户20万元，汪槐村集体经济资金20万，共40万元。通过扶持进一步增强合作社带贫能力，吸纳贫困户以扶持资金、耕地、劳动力等入股合作社，以及到合作社务工，确保贫困户能够持续稳定增收，加快脱贫步伐。</t>
  </si>
  <si>
    <t>22、腾胜养殖农民专业合作社</t>
  </si>
  <si>
    <t>2018年吸纳29户贫困户产业扶持资金带动贫困户发展湖羊养殖，每年按20%进行分红，其中：阳升村15户30.00万元，敏家咀村5户10.00万元，沙巴村1户2万元，马牌村8户13.6万元，共55.9万元。通过扶持进一步增强合作社带贫能力，吸纳贫困户以扶持资金、耕地、劳动力等入股合作社，以及到合作社务工，确保贫困户能够持续稳定增收，加快脱贫步伐。</t>
  </si>
  <si>
    <t>23、存莲种植农民专业合作社</t>
  </si>
  <si>
    <t>2018年吸纳10户贫困户产业扶持资金带动贫困户发展湖羊养殖，吸纳沙巴村集体经济资金20万，每年按20%进行分红其中：汪槐村3户6万元，冯旗村4户8万元，长川村3户6万元，带动沙巴村集体经济20万元，共40万元。通过扶持进一步增强合作社带贫能力，吸纳贫困户以扶持资金、耕地、劳动力等入股合作社，以及到合作社务工，确保贫困户能够持续稳定增收，加快脱贫步伐。</t>
  </si>
  <si>
    <t>24、临云种植农民专业合作社</t>
  </si>
  <si>
    <t>流顺镇</t>
  </si>
  <si>
    <t>2018年吸纳29户贫困户产业扶持资金带动贫困户发展湖羊养殖，每年按20%进行分红，其中：眼藏村10户18.2万元，丁家堡村7户12.64万元，汪家咀村4户7.62万元，八仁村8户11.46万元，共49.92万元。通过扶持进一步增强合作社带贫能力，吸纳贫困户以扶持资金、耕地、劳动力等入股合作社，以及到合作社务工，确保贫困户能够持续稳定增收，加快脱贫步伐。</t>
  </si>
  <si>
    <t>25、丰鑫源种植养殖农民专业合作社</t>
  </si>
  <si>
    <t>2018年吸纳6户贫困户产业扶持资金带动贫困户发展湖羊养殖，吸纳高楼子村集体资金20万元，每年按20%进行分红，其中：斜沟村6户10.2万元，高楼子村集体经济20万元，共30.2万元。通过扶持进一步增强合作社带贫能力，吸纳贫困户以扶持资金、耕地、劳动力等入股合作社，以及到合作社务工，确保贫困户能够持续稳定增收，加快脱贫步伐。</t>
  </si>
  <si>
    <t>26、利农种植农民专业合作社</t>
  </si>
  <si>
    <t>2018年吸纳24户贫困户产业扶持资金带动贫困户发展湖羊养殖，每年按20%进行分红，其中：斜沟村5户9.1万元，高楼子村7户11.9万元，半沟村2户3.4万元，岳家河村7.1万元，直沟村6户10.2万元，共41.7万元。通过扶持进一步增强合作社带贫能力，吸纳贫困户以扶持资金、耕地、劳动力等入股合作社，以及到合作社务工，确保贫困户能够持续稳定增收，加快脱贫步伐。</t>
  </si>
  <si>
    <t>27、鑫惠养殖农民专业合作社</t>
  </si>
  <si>
    <t>2018年吸纳26户贫困户产业扶持资金带动贫困户发展湖羊养殖，吸纳新城镇东街村、肖家沟村、流顺镇宋家庄村集体经济共60万，每年按20%进行分红其中：上园子村9户18万元，下园子村3户6万元，古战村14户24.38万元，东街村集体经济20万元，肖家沟村集体经济20万元，宋家庄村集体经济20万元，共108.38万元。通过扶持进一步增强合作社带贫能力，吸纳贫困户以扶持资金、耕地、劳动力等入股合作社，以及到合作社务工，确保贫困户能够持续稳定增收，加快脱贫步伐。</t>
  </si>
  <si>
    <t>28、伊清养殖农民专业合作社</t>
  </si>
  <si>
    <t>2018年吸纳29户贫困户产业扶持资金带动贫困户发展湖羊养殖，每年按20%进行分红，其中：大草滩村18户31.1万元，羊沙村2户3.3万元，甘沟村9户15.6万元，共50万元。通过扶持进一步增强合作社带贫能力，吸纳贫困户以扶持资金、耕地、劳动力等入股合作社，以及到合作社务工，确保贫困户能够持续稳定增收，加快脱贫步伐。</t>
  </si>
  <si>
    <t>29、世宏种植农民专业合作社</t>
  </si>
  <si>
    <t>吸纳下河村集体经济资金20万，每年按20%进行分红。通过扶持进一步增强合作社带贫能力，吸纳贫困户以扶持资金、耕地、劳动力等入股合作社，以及到合作社务工，确保贫困户能够持续稳定增收，加快脱贫步伐。</t>
  </si>
  <si>
    <t>30、树军种植养殖农民专业合作社</t>
  </si>
  <si>
    <t>2018年吸纳朱旗村21户贫困户40.96万元，产业扶持资金带动贫困户发展湖羊养殖，每年按20%进行分红。通过扶持进一步增强合作社带贫能力，吸纳贫困户以扶持资金、耕地、劳动力等入股合作社，以及到合作社务工，确保贫困户能够持续稳定增收，加快脱贫步伐。</t>
  </si>
  <si>
    <t>31、新洮养殖农民专业合作社</t>
  </si>
  <si>
    <t>2018年吸纳21户贫困户产业扶持资金带动贫困户发展湖羊养殖，每年按20%进行分红，其中：常旗村10户17.442万元，秦关村4户6万元，郑旗村7户12.36万元，共35.802。通过扶持进一步增强合作社带贫能力，吸纳贫困户以扶持资金、耕地、劳动力等入股合作社，以及到合作社务工，确保贫困户能够持续稳定增收，加快脱贫步伐。</t>
  </si>
  <si>
    <t>32、三义养殖农民专业合作社</t>
  </si>
  <si>
    <t>2018年吸纳18户贫困户产业扶持资金带动贫困户发展湖羊养殖，每年按20%进行分红，其中：上川村2户3万元，上堡村4户6.88万元，新堡村5户7.5万元，马旦沟村7户11.94万元，共29.32万元。通过扶持进一步增强合作社带贫能力，吸纳贫困户以扶持资金、耕地、劳动力等入股合作社，以及到合作社务工，确保贫困户能够持续稳定增收，加快脱贫步伐。</t>
  </si>
  <si>
    <t>（八）湖羊、黑驴产业奖补项目</t>
  </si>
  <si>
    <t>2019.05-2019.06</t>
  </si>
  <si>
    <t>针对全县发展湖羊和黑驴产业，为促进产业稳定发展，确保贫困户入股分红，持续稳定增收，对2018年参与发展黑驴和湖羊产业带动2985户贫困户的新型经营主体给予奖补，补助精饲料。</t>
  </si>
  <si>
    <t>黑驴产业扶持项目</t>
  </si>
  <si>
    <t>已补奖方式对妊娠母驴精饲料补充，提高成年母驴繁殖率，增加合作社效益。</t>
  </si>
  <si>
    <t>1、临潭县洮河源养殖农民专业合作社</t>
  </si>
  <si>
    <t>以奖补方式发放3个月的母驴精料补充料，养殖黑驴52头，按照引进黑驴数量补助饲料5吨，3200元/吨，共计投资1.6万元。</t>
  </si>
  <si>
    <t>增强新型经营主体的产业发展能力，促进产业可持续稳定发展。</t>
  </si>
  <si>
    <t>2、临潭县峰泉隆峰养殖农民专业合作社</t>
  </si>
  <si>
    <t>以奖补方式发放3个月的母驴精料补充料，养殖黑驴41头，按照引进黑驴数量补助饲料4吨，3200元/吨，共计投资1.28万元。</t>
  </si>
  <si>
    <t>3、临潭县华谷养殖农民专业合作社</t>
  </si>
  <si>
    <t>以奖补方式发放3个月的母驴精料补充料，养殖黑驴42头，按照引进黑驴数量补助饲料4吨，3200元/吨，共计投资1.28万元。</t>
  </si>
  <si>
    <t>4、临潭县亦子多养殖农民专业合作社</t>
  </si>
  <si>
    <t>以奖补方式发放3个月的母驴精料补充料，养殖黑驴28头，按照引进黑驴数量补助饲料3吨，3200元/吨，共计投资0.96万元。</t>
  </si>
  <si>
    <t>5、临潭县俊平养殖农民专业合作社</t>
  </si>
  <si>
    <t>以奖补方式发放3个月的母驴精料补充料，养殖黑驴40头，按照引进黑驴数量补助饲料4吨，3200元/吨，共计投资1.28万元。</t>
  </si>
  <si>
    <t>6、临潭县春临养殖农民专业合作社</t>
  </si>
  <si>
    <t>以奖补方式发放3个月的母驴精料补充料，养殖黑驴81头，按照引进黑驴数量补助饲料8吨，3200元/吨，共计投资2.56万元。</t>
  </si>
  <si>
    <t>7、临潭县林云种植养殖农民专业合作社</t>
  </si>
  <si>
    <t>以奖补方式发放3个月的母驴精料补充料，养殖黑驴71头，按照引进黑驴数量补助饲料6吨，3200元/吨，共计投资1.92万元。</t>
  </si>
  <si>
    <t>8、临潭县金粒种植农民专业合作社</t>
  </si>
  <si>
    <t>以奖补方式发放3个月的母驴精料补充料，养殖黑驴63头，按照引进黑驴数量补助饲料5吨，3200元/吨，共计投资1.6万元。</t>
  </si>
  <si>
    <t>9、临潭县诗瑞养殖农民专业合作社</t>
  </si>
  <si>
    <t>以奖补方式发放3个月的母驴精料补充料，养殖黑驴80头，按照引进黑驴数量补助饲料8吨，3200元/吨，共计投资2.56万元。</t>
  </si>
  <si>
    <t>10、临潭县永录养殖农民专业合作社</t>
  </si>
  <si>
    <t>11、临潭县海顺种植农民专业合作社</t>
  </si>
  <si>
    <t>以奖补方式发放3个月的母驴精料补充料，养殖黑驴57头，按照引进黑驴数量补助饲料5吨，3200元/吨，共计投资1.6万元。</t>
  </si>
  <si>
    <t>12、临潭县志林养殖农民专业合作社</t>
  </si>
  <si>
    <t>以奖补方式发放3个月的母驴精料补充料，养殖黑驴147头，按照引进黑驴数量补助饲料13吨，3200元/吨，共计投资4.16万元。</t>
  </si>
  <si>
    <t>13、临潭县信联种植农民专业合作社</t>
  </si>
  <si>
    <t>以奖补方式发放3个月的母驴精料补充料，养殖黑驴68头，按照引进黑驴数量补助饲料6吨，3200元/吨，共计投资1.92万元。</t>
  </si>
  <si>
    <t>14、临潭县互惠种植养殖农民专业合作社</t>
  </si>
  <si>
    <t>以奖补方式发放3个月的母驴精料补充料，养殖黑驴22头，按照引进黑驴数量补助饲料3吨，3200元/吨，共计投资0.96万元。</t>
  </si>
  <si>
    <t>15、临潭县康源中药材种植农民专业合作社</t>
  </si>
  <si>
    <t>以奖补方式发放3个月的母驴精料补充料，养殖黑驴70头，按照引进黑驴数量补助饲料6吨，3200元/吨，共计投资1.92万元。</t>
  </si>
  <si>
    <t>16、临潭县兴旗养殖农民专业合作社</t>
  </si>
  <si>
    <t>以奖补方式发放3个月的母驴精料补充料，养殖黑驴34头，按照引进黑驴数量补助饲料3吨，3200元/吨，共计投资0.96万元。</t>
  </si>
  <si>
    <t>17、临潭县合胜种植农民专业合作社</t>
  </si>
  <si>
    <t>奖补方式发放3个月的母驴精料补充料，养殖黑驴34头，按照引进黑驴数量补助饲料3吨，3200元/吨，共计投资0.96万元。</t>
  </si>
  <si>
    <t>18、临潭县黑驴王子畜牧科技有限公司</t>
  </si>
  <si>
    <t>以奖补方式发放3个月的母驴精料补充料，养殖黑驴200头，按照引进黑驴数量补助饲料18吨，3200元/吨，共计投资5.76万元。</t>
  </si>
  <si>
    <t>19、临潭县红树林养殖农民专业合作社</t>
  </si>
  <si>
    <t>以奖补方式发放3个月的母驴精料补充料，养殖黑驴37头，按照引进黑驴数量补助饲料3吨，3200元/吨，共计投资0.96万元。</t>
  </si>
  <si>
    <t>湖羊产业扶持项目</t>
  </si>
  <si>
    <t>已补奖方式对妊娠母羊、羔羊精饲料补充，提高成年湖羊繁殖率，羔羊成活率，增加合作社效益。</t>
  </si>
  <si>
    <t>1、临潭县农盛养殖农民专业合作社</t>
  </si>
  <si>
    <t>以奖补方式发放3个月的母羊及羔羊精料补充料，养殖湖羊1969只，按照引进湖羊及繁育羊羔数量给予奖补助，补助母羊妊娠期配合饲料29吨，1950元/吨，投资5.655万元；补助母羊精补料35吨，3350元/吨，投资11.725万元；补助羔羊料18吨，3950元/吨，投资7.11万元。共投资24.49万元。</t>
  </si>
  <si>
    <t>2、临潭县知草种植养殖农民专业合作社</t>
  </si>
  <si>
    <t>以奖补方式发放3个月的母羊及羔羊精料补充料，养殖湖羊45只，按照引进湖羊及繁育羊羔数量给予奖补助，补助母羊妊娠期配合饲料1吨，1950元/吨，投资0.195万元；补助母羊精补料1吨，3350元/吨，投资0.335元；补助羔羊料1吨，3950元/吨，投资0.395万元。共投资0.925万元。</t>
  </si>
  <si>
    <t>3、临潭县红花种养殖农民专业合作社</t>
  </si>
  <si>
    <t>以奖补方式发放3个月的母羊及羔羊精料补充料，养殖湖羊34只，按照引进湖羊及繁育羊羔数量给予奖补助，补助母羊妊娠期配合饲料1吨，1950元/吨，投资0.195万元；补助母羊精补料1吨，3350元/吨，投资0.335万元；补助羔羊料1吨，3950元/吨，投资0.395万元。共投资0.925万元。</t>
  </si>
  <si>
    <t>4、临潭县永顺生态养殖农民专业合作社</t>
  </si>
  <si>
    <t>以奖补方式发放3个月的母羊及羔羊精料补充料，养殖湖羊85只，按照引进湖羊及繁育羊羔数量给予奖补助，补助母羊妊娠期配合饲料2吨，1950元/吨，投资0.39万元；补助母羊精补料1吨，3350元/吨，投资0.335万元；补助羔羊料1吨，3950元/吨，投资0.395万元。共投资1.12万元。</t>
  </si>
  <si>
    <t>5、临潭县天和养殖农民专业合作社</t>
  </si>
  <si>
    <t>为安全以奖补方式发放3个月的母羊及羔羊精料补充料，养殖湖羊300只，按照引进湖羊及繁育羊羔数量给予奖补助，补助母羊妊娠期配合饲料6吨，1950元/吨，投资1.17万元；补助母羊精补料5吨，3350元/吨，投资1.675万元；补助羔羊料3吨，3950元/吨，投资1.185万元。共投资4.03万元。</t>
  </si>
  <si>
    <t>6、临潭县宏丰养殖农民专业合作社</t>
  </si>
  <si>
    <t>以奖补方式发放3个月的母羊及羔羊精料补充料，养殖湖羊300只，按照引进湖羊及繁育羊羔数量给予奖补助，补助母羊妊娠期配合饲料6吨，1950元/吨，投资1.17万元；补助母羊精补料5吨，3350元/吨，投资1.675万元；补助羔羊料3吨，3950元/吨，投资1.185万元。共投资4.03万元。</t>
  </si>
  <si>
    <t>7、临潭县宏仔牧业养殖农民专业合作社</t>
  </si>
  <si>
    <t>以奖补方式发放3个月的母羊及羔羊精料补充料，养殖湖羊210只，按照引进湖羊及繁育羊羔数量给予奖补助，补助母羊妊娠期配合饲料5吨，1950元/吨，投资0.975万元；补助母羊精补料4吨，3350元/吨，投资1.34万元；补助羔羊料3吨，3950元/吨，投资1.185万元。共投资3.5万元。</t>
  </si>
  <si>
    <t>8、临潭县娃儿全养殖农民专业合作社</t>
  </si>
  <si>
    <t>以奖补方式发放3个月的母羊及羔羊精料补充料，养殖湖羊235只，按照引进湖羊及繁育羊羔数量给予奖补助，补助母羊妊娠期配合饲料5吨，1950元/吨，投资0.975万元；补助母羊精补料4吨，3350元/吨，投资1.34万元；补助羔羊料3吨，3950元/吨，投资1.185万元。共投资3.5万元。</t>
  </si>
  <si>
    <t>9、临潭县民益养殖农民专业合作社</t>
  </si>
  <si>
    <t>以奖补方式发放3个月的母羊及羔羊精料补充料，养殖湖羊298只，按照引进湖羊及繁育羊羔数量给予奖补助，补助母羊妊娠期配合饲料5吨，1950元/吨，投资0.975万元；补助母羊精补料5吨，3350元/吨，投资1.675万元；补助羔羊料3吨，3950元/吨，投资1.185万元。共投资3.835万元。</t>
  </si>
  <si>
    <t>10、临潭县兴仁种养殖农民专业合作社</t>
  </si>
  <si>
    <t>以奖补方式发放3个月的母羊及羔羊精料补充料，养殖湖羊180只，按照引进湖羊及繁育羊羔数量给予奖补助，补助母羊妊娠期配合饲料3吨，1950元/吨，投资0.585万元；补助母羊精补料3吨，3350元/吨，投资1.005万元；补助羔羊料2吨，3950元/吨，投资0.79万元。共投资2.38万元。</t>
  </si>
  <si>
    <t>11、临潭县牧源养殖农民专业合作社</t>
  </si>
  <si>
    <t>12、临潭县宏霞种植农民专业合作社</t>
  </si>
  <si>
    <t>以奖补方式发放3个月的母羊及羔羊精料补充料，养殖湖羊186只，按照引进湖羊及繁育羊羔数量给予奖补助，补助母羊妊娠期配合饲料3吨，1950元/吨，投资0.585万元；补助母羊精补料3吨，3350元/吨，投资1.005万元；补助羔羊料2吨，3950元/吨，投资0.79万元。共投资2.38万元。</t>
  </si>
  <si>
    <t>13、临潭县众益养殖农民专业合作社</t>
  </si>
  <si>
    <t>以奖补方式发放3个月的母羊及羔羊精料补充料，养殖湖羊412只，按照引进湖羊及繁育羊羔数量给予奖补助，补助母羊妊娠期配合饲料7吨，1950元/吨，投资5.1.365万元；补助母羊精补料7吨，3350元/吨，投资2.345万元；补助羔羊料5吨，3950元/吨，投资1.975万元。共投资5.685万元。</t>
  </si>
  <si>
    <t>14、临潭县吉宏养殖农民专业合作社</t>
  </si>
  <si>
    <t>15、临潭县兴牧源养殖农民专业合作社</t>
  </si>
  <si>
    <t>16、临潭县东兴养殖农民专业合作社</t>
  </si>
  <si>
    <t>以奖补方式发放3个月的母羊及羔羊精料补充料，养殖湖羊180只，按照引进湖羊及繁育羊羔数量给予奖补助，补助母羊妊娠期配合饲料3吨，1950元/吨，投资0.585万元；补助母羊精补料3吨，3350元/吨，投资1.005万元；补助羔羊料18吨，3950元/吨，投资7.11万元。共投资24.64万元。</t>
  </si>
  <si>
    <t>17、临潭县博新种植养殖农民专业合作社</t>
  </si>
  <si>
    <t>以奖补方式发放3个月的母羊及羔羊精料补充料，养殖湖羊174只，按照引进湖羊及繁育羊羔数量给予奖补助，补助母羊妊娠期配合饲料3吨，1950元/吨，投资0.585万元；补助母羊精补料3吨，3350元/吨，投资1.005万元；补助羔羊料18吨，3950元/吨，投资7.11万元。共投资24.64万元。</t>
  </si>
  <si>
    <t>18、临潭县越发中药材种植农民专业合作社</t>
  </si>
  <si>
    <t>以奖补方式发放3个月的母羊及羔羊精料补充料，养殖湖羊181只，按照引进湖羊及繁育羊羔数量给予奖补助，补助母羊妊娠期配合饲料3吨，1950元/吨，投资0.585万元；补助母羊精补料3吨，3350元/吨，投资1.005万元；补助羔羊料2吨，3950元/吨，投资0.79万元。共投资2.38万元。</t>
  </si>
  <si>
    <t>19、临潭县锦隆原生态养殖农民专业合作社</t>
  </si>
  <si>
    <t>20、临潭县梅全养殖农民专业合作社</t>
  </si>
  <si>
    <t>以奖补方式发放3个月的母羊及羔羊精料补充料，养殖湖羊360只，按照引进湖羊及繁育羊羔数量给予奖补助，补助母羊妊娠期配合饲料6吨，1950元/吨，投资1.17万元；补助母羊精补料6吨，3350元/吨，投资2.01万元；补助羔羊料3吨，3950元/吨，投资1.185万元。共投资4.365万元。</t>
  </si>
  <si>
    <t>21、临潭县金江种养殖农民专业合作社</t>
  </si>
  <si>
    <t>为安全越冬，以奖补方式发放3个月的母羊及羔羊精料补充料，养殖湖羊240只，按照引进湖羊及繁育羊羔数量给予奖补助，补助母羊妊娠期配合饲料5吨，1950元/吨，投资0.975万元；补助母羊精补料4吨，3350元/吨，投资1.34万元；补助羔羊料3吨，3950元/吨，投资1.185万元。共投资3.5万元。</t>
  </si>
  <si>
    <t>22、临潭县腾胜养殖农民专业合作社</t>
  </si>
  <si>
    <t>以奖补方式发放3个月的母羊及羔羊精料补充料，养殖湖羊326只，按照引进湖羊及繁育羊羔数量给予奖补助，补助母羊妊娠期配合饲料6吨，1950元/吨，投资1.17万元；补助母羊精补料5吨，3350元/吨，投资1.675万元；补助羔羊料3吨，3950元/吨，投资1.185万元。共投资4.03万元。</t>
  </si>
  <si>
    <t>23、临潭县存莲种植农民专业合作社</t>
  </si>
  <si>
    <t>以奖补方式发放3个月的母羊及羔羊精料补充料，养殖湖羊240只，按照引进湖羊及繁育羊羔数量给予奖补助，补助母羊妊娠期配合饲料4吨，1950元/吨，投资0.78万元；补助母羊精补料4吨，3350元/吨，投资1.34万元；补助羔羊料3吨，3950元/吨，投资1.185万元。共投资3.305万元。</t>
  </si>
  <si>
    <t>24、临潭县临云种植农民专业合作社</t>
  </si>
  <si>
    <t>25、临潭县丰鑫源种植养殖农民专业合作社</t>
  </si>
  <si>
    <t>以奖补方式发放3个月的母羊及羔羊精料补充料，养殖湖羊174只，按照引进湖羊及繁育羊羔数量给予奖补助，补助母羊妊娠期配合饲料3吨，1950元/吨，投资0.585万元；补助母羊精补料3吨，3350元/吨，投资1.005万元；补助羔羊料2吨，3950元/吨，投资0.79万元。共投资2.38万元。元。</t>
  </si>
  <si>
    <t>26、临潭县利农种植农民专业合作社</t>
  </si>
  <si>
    <t>以奖补方式发放3个月的母羊及羔羊精料补充料，养殖湖羊253只，按照引进湖羊及繁育羊羔数量给予奖补助，补助母羊妊娠期配合饲料4吨，1950元/吨，投资0.78万元；补助母羊精补料4吨，3350元/吨，投资1.34万元；补助羔羊料3吨，3950元/吨，投资1.185万元。共投资3.305万元。</t>
  </si>
  <si>
    <t>27、临潭县鑫惠养殖农民专业合作社</t>
  </si>
  <si>
    <t>以奖补方式发放3个月的母羊及羔羊精料补充料，养殖湖羊651只，按照引进湖羊及繁育羊羔数量给予奖补助，补助母羊妊娠期配合饲料9吨，1950元/吨，投资1.755万元；补助母羊精补料11吨，3350元/吨，投资3.685万元；补助羔羊料7吨，3950元/吨，投资2.765万元。共投资8.205万元。</t>
  </si>
  <si>
    <t>28、临潭县伊清养殖农民专业合作社</t>
  </si>
  <si>
    <t>29、临潭县世宏种植农民专业合作社</t>
  </si>
  <si>
    <t>以奖补方式发放3个月的母羊及羔羊精料补充料，养殖湖羊118只，按照引进湖羊及繁育羊羔数量给予奖补助，补助母羊妊娠期配合饲料2.64吨，1950元/吨，投资0.515万元；补助母羊精补料2吨，3350元/吨，投资0.67万元；补助羔羊料1吨，3950元/吨，投资0.395万元。共投资1.58万元。</t>
  </si>
  <si>
    <t>30、临潭县树军种植养殖农民专业合作社</t>
  </si>
  <si>
    <t>以奖补方式发放3个月的母羊及羔羊精料补充料，养殖湖羊246只，按照引进湖羊及繁育羊羔数量给予奖补助，补助母羊妊娠期配合饲料4吨，1950元/吨，投资0.78万元；补助母羊精补料4吨，3350元/吨，投资1.34万元；补助羔羊料3吨，3950元/吨，投资1.185万元。共投资3.305万元。</t>
  </si>
  <si>
    <t>31、临潭县新洮养殖农民专业合作社</t>
  </si>
  <si>
    <t>以奖补方式发放3个月的母羊及羔羊精料补充料，养殖湖羊215只，按照引进湖羊及繁育羊羔数量给予奖补助，补助母羊妊娠期配合饲料4吨，1950元/吨，投资0.78万元；补助母羊精补料4吨，3350元/吨，投资1.34万元；补助羔羊料3吨，3950元/吨，投资1.185万元。共投资3.305万元。</t>
  </si>
  <si>
    <t>32、临潭县三义养殖农民专业合作社</t>
  </si>
  <si>
    <t>以奖补方式发放3个月的母羊及羔羊精料补充料，养殖湖羊176只，按照引进湖羊及繁育羊羔数量给予奖补助，补助母羊妊娠期配合饲料3吨，1950元/吨，投资0.585万元；补助母羊精补料3吨，3350元/吨，投资1.005万元；补助羔羊料2吨，3950元/吨，投资0.79万元。共投资2.38万元。</t>
  </si>
  <si>
    <t>（九）产业加工基地建设扶持项目</t>
  </si>
  <si>
    <t>2019.06-2019.10</t>
  </si>
  <si>
    <t>扶持建设农产品加工基地，发展当地特色产业，开展农产品精深加工。以折股量化的形式配股到合作社，进行订单收购、销售，二次分红。增加贫困户就业机会，增加贫困户收入，加快贫困户脱贫步伐。</t>
  </si>
  <si>
    <t>流顺乡土法榨油加工项目</t>
  </si>
  <si>
    <t>上寨村</t>
  </si>
  <si>
    <t>在流顺乡上寨村依托临潭县古洮州文化旅游产业开发有限公司建设土法榨油厂一处，培育品牌一个，开展土法榨油，吸纳贫困户到榨油厂务工。可解决贫困户就业岗位20个600人次。带动15户贫困户，按8%保底分红，年底按照效益的4%二次分红。</t>
  </si>
  <si>
    <t>发展特色古法榨油产业，增加贫困户就业岗位。</t>
  </si>
  <si>
    <t>古洮州公司</t>
  </si>
  <si>
    <t>羊永镇中药材饮片加工项目</t>
  </si>
  <si>
    <t>羊永村</t>
  </si>
  <si>
    <t>在羊永镇羊永村依托户保合作社发展中药材饮片加工厂，培育品牌一个，采取“公司+合作社+农户”的种植模式建设基地，开展中药材饮片加工。年可解决贫困户就业岗位25个5000人次。带动30户贫困户，按8%保底分红，年底按照效益的4%二次分红。</t>
  </si>
  <si>
    <t>发展中药材深加工，增加贫困户就业岗位。</t>
  </si>
  <si>
    <t>新城镇中海油手套加工项目</t>
  </si>
  <si>
    <t>端阳沟</t>
  </si>
  <si>
    <t>在新城镇建设中海油手套加工扶贫车间，培育品牌一个，采取“公司+合作社+贫困户”的模式，开展手套生产，吸纳当地贫困户到加工厂务工，增加贫困户收入。年可解决贫困户就业岗位20个4000人次。带动400户贫困户通过劳务增加收入，并按8%分红。</t>
  </si>
  <si>
    <t>发展特色养殖业，增加贫困户就业岗位。</t>
  </si>
  <si>
    <t>中海油公司</t>
  </si>
  <si>
    <t>新城镇小杂粮初加工项目</t>
  </si>
  <si>
    <t>红崖村</t>
  </si>
  <si>
    <t>在新城镇红崖村依托农富源合作社开展小杂粮加工，培育品牌一个，采取“公司+合作社+农户”的模式，发展藜麦和蚕豆种植及精深加工。年可解决贫困户就业岗位20个1200人次。带动50户贫困户，按8%保底分红；年底按照效益二次业分红，其中贫困户占30%，村集体占10%，企业占60%。</t>
  </si>
  <si>
    <t>发展特色小杂粮产业，增加贫困户就业岗位。</t>
  </si>
  <si>
    <t>八角镇地方特色农产业初加工项目</t>
  </si>
  <si>
    <t>牙扎村</t>
  </si>
  <si>
    <t>在八角镇牙扎村依托吉林手拉手合作社建设豆面、山野菜、油葵油等加工基地一处，培育品牌一个，开展当地特色农产品初加工，增加产业收入。年可吸纳贫困户就业岗位5个800人次带动30户贫困户，按8%保底分红，年底按效益的4%二次分红。</t>
  </si>
  <si>
    <t>发展特色农产品及土特产产业，增加贫困户就业岗位。</t>
  </si>
  <si>
    <t>流顺乡蔬菜加工项目</t>
  </si>
  <si>
    <t xml:space="preserve">   在流顺乡上寨村依托西正开公司建设蔬菜种植加工基地一处，培育品牌一个，开展“公司+基地+农户”的模式实施高原夏菜种植基地建设，开展蔬菜初加工。可解决贫困户就业岗位40个8000人次。带动40户贫困户，按8%保底分红，年底按效益的4%二次分红。</t>
  </si>
  <si>
    <t>发展蔬菜产业，增加贫困户就业岗位。</t>
  </si>
  <si>
    <t>西正开公司</t>
  </si>
  <si>
    <t>新城镇小杂粮初加工、品牌建设项目</t>
  </si>
  <si>
    <t>肖家沟村</t>
  </si>
  <si>
    <t>在新城镇肖家沟村依托潭绿青稞燕麦种植合作社建设燕麦、青稞种植及麦索和燕麦初加工厂一处和打造培育品牌一个，发展特色农产品深加工、销售。年可解决贫困户就业岗位20个2000人次。带动20户贫困户，按8%保底分红；年底按照效益二次分红，其中贫困户占30%，村集体占10%，企业占60%。</t>
  </si>
  <si>
    <t>羊永镇有机肥加工项目</t>
  </si>
  <si>
    <t>在羊永镇建设有机肥加工厂一处，购进设备等基础设施建设。主要开展牲畜粪便无害化处理，采取“公司+合作社”的模式，加工厂可吸纳贫困户务工，确保贫困户有一个稳定的就业务工场所。可解决贫困户就业岗位15个3000人次。带动40户贫困户，按8%保底分红；年底按照效益二次分红，其中贫困户占30%，村集体占10%，企业占60%。</t>
  </si>
  <si>
    <t>发展养殖产业,创建循环经济发展园区，增加产业收入，促进养殖业的可持续发展。</t>
  </si>
  <si>
    <t>羊永镇酱菜加工项目</t>
  </si>
  <si>
    <t>在羊永镇建设酱菜加工厂一处，购进设备等基础设施建设。主要开展高原夏菜精深加工，采取“公司+合作社+贫困户”的模式，加工厂可吸纳贫困户务工，确保贫困户有一个稳定的就业务工场所。可解决贫困户就业岗位20个5000人次。带动40户贫困户，按8%保底分红；年底按照效益二次分红，其中贫困户占30%，村集体占10%，企业占60%。</t>
  </si>
  <si>
    <t>发展特色蔬菜产业,促进蔬菜产业持续发展，增加产业收入，助推产业脱贫。</t>
  </si>
  <si>
    <t>新城镇土蜂蜜加工项目</t>
  </si>
  <si>
    <t>在新城镇肖家沟村依托丰悦养殖合作社建设土蜂蜜初加工基地一处，以“合作社+基地+农户” 的模式发展土蜂蜜产业。年可解决贫困户就业岗位10个2000人次。带动40户贫困户，按8%保底分红，年底按效益的4%二次分红</t>
  </si>
  <si>
    <t>发展土蜂蜜产业。增加贫困户就业岗位。</t>
  </si>
  <si>
    <t>冶力关镇中药材加工项目</t>
  </si>
  <si>
    <t>上河滩村</t>
  </si>
  <si>
    <t>在冶力关岗沟村依托黄土坡种植合作社建设中药材加工厂一处，发展中药材初加工产业。年可解决贫困户就业岗位15个3000人次。带动25户贫困户，按8%保底分红，年底按效益的4%二次分红</t>
  </si>
  <si>
    <t>发展中药材产业，增加贫困户就业岗位。</t>
  </si>
  <si>
    <t>王旗镇土蜂蜜加工项目</t>
  </si>
  <si>
    <t>龙元山村</t>
  </si>
  <si>
    <t>在王旗镇龙元山村依托格桑花藏蜜养殖合作社建设藏蜜加工厂一处，培育品牌等，年可解决贫困户就业岗位5个800人次。带动20户贫困户，按8%保底分红，年底按效益的4%二次分红。</t>
  </si>
  <si>
    <t>发展藏蜜产业，增加贫困户就业岗位。</t>
  </si>
  <si>
    <t>（十）村集体经济建设项目</t>
  </si>
  <si>
    <t>王旗镇村集体经济建设项目</t>
  </si>
  <si>
    <t xml:space="preserve">1.王旗村注入20万元集体经济,买铲车一辆，按照8%收益,收益权归村集体.                                                                                    2.磨沟村注入20万元集体经济入股临潭县聪颖驾校，按12%分红；收益权归村集体  </t>
  </si>
  <si>
    <t>通过村级集体经济发展试点项目建设，进一步增加贫困人口收入，集体有稳定的经济收入。</t>
  </si>
  <si>
    <t>乡镇</t>
  </si>
  <si>
    <t>长川乡村集体经济扶持项目</t>
  </si>
  <si>
    <t xml:space="preserve">塔那村注入20万村集体经济，投入建设牲畜交易市场，按照8%进行分红,收益权归村集体. 
敏家咀村注入20万村集体经济，购买县城临街商铺一间，年受益8%以上,收益权归村集体. 
阳升村注入20万村集体经济，投入购买装载机1台，按照8%以上进行受益,收益权归村集体. 
千家寨村注入20万村集体经济，购买县城临街商铺一间，年受益8%以上,收益权归村集体. 
长川村注入20万村集体经济，购买3台收割机，年受益8%以上,收益权归村集体. </t>
  </si>
  <si>
    <t>加快产业发展，促进贫困户增收，不断发展壮大集体经济。</t>
  </si>
  <si>
    <t>羊永镇村集体经济扶持项目</t>
  </si>
  <si>
    <t xml:space="preserve">李岗村注入20万村集体经济，在本村开办农家乐，年受益10%以上,收益权归村集体. 
西石沟村注入20万村集体经济，在本村发展生猪养殖，年收益10%以上,收益权归村集体. 
孙家磨村注入20万村集体经济，入股甘南宏海驾校公司，按照12%进行分红,收益权归村集体. 
羊永村注入20万村集体经济，入股临潭县众信养殖合作社，按照12%进行分红,收益权归村集体. </t>
  </si>
  <si>
    <t>0.0.0237</t>
  </si>
  <si>
    <t>流顺镇村集体经济扶持项目</t>
  </si>
  <si>
    <t xml:space="preserve">上寨村注入20万村集体经济，入股红红和为民乐养殖合作社，按10%进行分红,收益权归村集体. 
八仁村注入20万村集体经济，在乡镇或县城购买铺面出租，按10%进行受益,收益权归村集体. </t>
  </si>
  <si>
    <t>店子镇村集体经济扶持项目</t>
  </si>
  <si>
    <t xml:space="preserve">店子村注入20万村集体经济，入股西正开有限责任公司，按10%进行分红,收益权归村集体. </t>
  </si>
  <si>
    <t>洮滨镇村集体经济扶持项目</t>
  </si>
  <si>
    <t xml:space="preserve">石旗村注入20万村集体经济，入股开盛园有限责任公司，按8%进行分红,收益权归村集体. </t>
  </si>
  <si>
    <t>三岔乡村集体经济扶持项目</t>
  </si>
  <si>
    <t xml:space="preserve">岳家河村注入20万村集体经济，入股合作社年收益10%,收益权归村集体. 
直沟村注入20万村集体经济，入股合作社年收益10%,收益权归村集体. 
半沟村注入20万村集体经济，入股合作社年收益10%,收益权归村集体. </t>
  </si>
  <si>
    <t>王旗镇村集体经济扶持项目</t>
  </si>
  <si>
    <t>中寨村注入20万村集体经济，投入临潭县盛旺中药材公司，按10%进行分红。</t>
  </si>
  <si>
    <t>石门乡村集体经济扶持项目</t>
  </si>
  <si>
    <t xml:space="preserve">萝卜沟村注入20万村集体经济，购买铲车或挖机进行出租，年效益10%以上。 收益权归村集体. 
元里村注入20万村集体经济，入股合作社年收益10%。收益权归村集体. </t>
  </si>
  <si>
    <t>0.0.0391</t>
  </si>
  <si>
    <t>羊沙镇村集体经济扶持项目</t>
  </si>
  <si>
    <t xml:space="preserve">甘沟村注入20万村集体经济，入股合作社或龙头企业，年收益达10%以上。 收益权归村集体. 
羊沙村注入20万村集体经济，入股合作社或龙头企业，年收益达10%以上。收益权归村集体. 
新庄村注入20万村集体经济，入股合作社或龙头企业，年收益达10%以上。收益权归村集体. </t>
  </si>
  <si>
    <t>术布乡村集体经济扶持项目</t>
  </si>
  <si>
    <t xml:space="preserve">亦子多村注入20万村集体经济，入股到琴美和养殖合作社，按10%进行分红。收益权归村集体. 
牙关村注入20万村集体经济，入股到曙光种植合作社，按10%进行分红。收益权归村集体. 
术布村注入20万村集体经济，入股到卓玛养殖合作社，按10%进行分红。收益权归村集体. </t>
  </si>
  <si>
    <t>卓洛乡村集体经济扶持项目</t>
  </si>
  <si>
    <t xml:space="preserve">下园子村注入20万村集体经济，入股到农盛养殖合作社，按10%进行分红。收益权归村集体. 
日扎村注入20万村集体经济，入股到农盛养殖合作社，按10%进行分红。收益权归村集体. </t>
  </si>
  <si>
    <t>古战镇村集体经济扶持项目</t>
  </si>
  <si>
    <t xml:space="preserve">九日卡村注入20万村集体经济，购买机械进行出租，年效益10%以上,收益权归村集体. 
古战村注入20万村集体经济，入股到吉宏养殖合作社，按10%进行分红。收益权归村集体. </t>
  </si>
  <si>
    <t>冶力关镇村集体经济扶持项目</t>
  </si>
  <si>
    <t xml:space="preserve">洪家村注入20万村集体经济，发展开办村级农家乐，年收入达10%以上。收益权归村集体. 
葸家庄村注入20万村集体经济，入股到华润和百惠养殖合作社，按10%进行分红。收益权归村集体. 
堡子村注入20万村集体经济，入股旭盛合作社和昶华合作社，按10%进行分红。收益权归村集体. 
关街村注入20万村集体经济，成立村集体成立合作社发展养殖，年收益达10%以上。收益权归村集体. </t>
  </si>
  <si>
    <t>新城镇村集体经济扶持项目</t>
  </si>
  <si>
    <r>
      <rPr>
        <sz val="10"/>
        <color rgb="FF000000"/>
        <rFont val="宋体"/>
        <charset val="134"/>
      </rPr>
      <t xml:space="preserve">后池村注入20万村集体经济，入股合作社或龙头企业，年收益达10%以上。收益权归村集体. 
晏家堡村注入20万村集体经济，入股到天富祥种养殖合作社，按10%进行分红。收益权归村集体. 
下川村注入20万村集体经济，入股到吉中种养殖合作社，按10%进行性红。收益权归村集体. 
红崖村注入20万村集体经济，入股合作社或龙头企业，年收益达10%以上。 收益权归村集体.                    </t>
    </r>
    <r>
      <rPr>
        <sz val="10"/>
        <rFont val="宋体"/>
        <charset val="134"/>
      </rPr>
      <t xml:space="preserve">吴家沟村注入20万村集体经济，入股合作社或龙头企业，年收益达10%以上。收益权归村集体. 
哈尕滩村注入20万村集体经济，入股到天富祥种养殖合作社，按10%进行分红。收益权归村集体. </t>
    </r>
  </si>
  <si>
    <t>城关镇村集体经济扶持项目</t>
  </si>
  <si>
    <t xml:space="preserve">范家咀村注入20万村集体经济，购买挖机或收割机，年受益达10%以上。收益权归村集体. 
青崖村注入20万村集体经济，入股到林发种植养殖合作社，按10%进行分红。收益权归村集体. </t>
  </si>
  <si>
    <t>八角镇村集体经济扶持项目</t>
  </si>
  <si>
    <t xml:space="preserve">庙花山村注入20万元集体经济扶持资金，在本村开办农家乐，年受益10%以上；收益权归村集体.                                            中寨村注入20万元集体经济扶持资金，在本村开办农家乐，年受益10%以上；收益权归村集体.                                                 八角村注入20万元集体经济扶持资金，在本村开办农家乐，年受益10%以上。收益权归村集体. </t>
  </si>
  <si>
    <t>（十一）雨露计划培训项目</t>
  </si>
  <si>
    <t>2019.03-2019.11</t>
  </si>
  <si>
    <t>1、2018年雨露计划补助133人每生每年补助1500元计19.95万元；2、2018年雨露计划补助846人，2019年补助910人，共1756人，共需投资263.4万元。</t>
  </si>
  <si>
    <t>经培训获得中技、中专学历书和国家中技职业上岗资格证，是贫困家庭学员学到一技之长，促进增收。</t>
  </si>
  <si>
    <t>扶贫办</t>
  </si>
  <si>
    <t>（十二）劳务技能培训项目</t>
  </si>
  <si>
    <t>2019.03-2019.12</t>
  </si>
  <si>
    <t>开展机械维修、驾驶、服装加工、建筑、餐饮、家政服务等培训1916人（次）。就业技能培训按照工种补助3000—5000元/人次。计950万元。</t>
  </si>
  <si>
    <t>经培训获得中级以上国家上岗职业资格证，持证率达到90%以上，促进增收。</t>
  </si>
  <si>
    <t>（十三）临潭县农牧业实用技术培训项目</t>
  </si>
  <si>
    <t xml:space="preserve">   重点针对贫困劳动力开展农牧业实用技术培训1621人（次），开展种养业生产管理实用技术培训。其中集中培训440人、入户培训1181人。集中培训每人补助1600元、入户培训每人每次补助1000元，总投资188.5万元。</t>
  </si>
  <si>
    <t>临潭县术布乡农牧业实用技术培训项目</t>
  </si>
  <si>
    <t xml:space="preserve">  重点针对贫困劳动力开展农牧业实用技术培训50人（次），确保一户一个科技明白人，开展种养业生产管理实用技术培训。扎乍村10人，术布村7人，鹿台村12人，亦子多村5人，普藏什村8人，古战山村4人，牙关村4人</t>
  </si>
  <si>
    <t xml:space="preserve">   提高贫困户的农牧业使用技术水平，增强产业发展能力。</t>
  </si>
  <si>
    <t>人社局</t>
  </si>
  <si>
    <t>临潭县三岔乡农牧业实用技术培训项目</t>
  </si>
  <si>
    <t xml:space="preserve">  重点针对贫困劳动力开展农牧业实用技术培训40人（次），确保一户一个科技明白人，开展种养业生产管理实用技术培训。其中：高楼子村养殖培训3人，种植培训6人；直沟村养殖培训4人，种植培训5人；半沟村养殖培训3人，种植培训5人；斜沟村养殖培训6人，种植培训4人；岳家河村养殖培训1人，种植培训5人；</t>
  </si>
  <si>
    <t>临潭县店子乡农牧业实用技术培训项目</t>
  </si>
  <si>
    <t>重点针对贫困劳动力开展农牧业实用技术培训85人（次），确保一户一个科技明白人，开展种养业生产管理实用技术培训。岐山村19名、王清村10名、尹家沟村19名、店子村14名、戚旗村1名、业仁村19名。</t>
  </si>
  <si>
    <t>临潭县冶力关镇农牧业实用技术培训项目</t>
  </si>
  <si>
    <t xml:space="preserve">   重点针对未脱贫贫困劳动力开展农牧业实用技术培训45人（次），开展种养业生产管理实用技术培训。其中高庄村3人（次）；池沟村2人（次）；东山村4人（次）；岗沟村6人（次）；葸家庄村9人（次）；洪家庄村12人（次）；关街村1人（次）；堡子村2人（次）；后山村6人（次）。</t>
  </si>
  <si>
    <t>临潭县羊沙乡农牧业实用技术培训项目</t>
  </si>
  <si>
    <t xml:space="preserve">  重点针对贫困劳动力开展农牧业实用技术培训120人（次），确保一户一个科技明白人，开展种养业生产管理实用技术培训。其中，大草滩村20人，羊沙村20人，新庄村20人，下河村20人，甘沟村20人，秋峪村20人。</t>
  </si>
  <si>
    <t>临潭县八角镇农牧业实用技术培训项目</t>
  </si>
  <si>
    <t xml:space="preserve">  重点针对贫困劳动力开展农牧业实用技术培训70人（次），确保一户一个科技明白人，开展种养业生产管理实用技术培训。其中庙花山村9人，中寨村13人，八角村13人，竹林村8人，茄羊村8人，牙扎村12人，八度村7人，牙布山村8人.</t>
  </si>
  <si>
    <t>临潭县石门乡农牧业实用技术培训项目</t>
  </si>
  <si>
    <t xml:space="preserve">  重点针对贫困劳动力开展农牧业实用技术培训125人（次），确保一户一个科技明白人，开展种养业生产管理实用技术培训。大河桥村22人、罗卜沟村14人、草山村16人、大桥关村24人、三旦沟村13人、占旗河村11人、梁家坡村8人、石门口村1人、扎浪沟村13人、元里村2人。</t>
  </si>
  <si>
    <t>临潭县羊永镇农牧业实用技术培训项目</t>
  </si>
  <si>
    <t xml:space="preserve"> 重点针对贫困劳动力开展农牧业实用技术培训105人（次），确保一户一个科技明白人，开展种养业生产管理实用技术培训。其中太平村30人，拉布村28人，白土村29人，李岗村2人，西石沟村3人，羊永村8人，孙家磨村5人。</t>
  </si>
  <si>
    <t>临潭县长川乡农牧业实用技术培训项目</t>
  </si>
  <si>
    <t>重点针对贫困劳动力开展农牧业实用技术培训48人（次），确保一户一个科技明白人，开展种养业生产管理实用技术培训。总投资6万元。其中：长川村8人，马牌村6人，木地坡村2人，汪槐村3人，塔那村2人，千家寨村4人，冯旗村5人，沙巴村4人，敏家咀村6人，阳升村8人。</t>
  </si>
  <si>
    <t>临潭县流顺乡农牧业实用技术培训项目</t>
  </si>
  <si>
    <t xml:space="preserve">  重点针对贫困劳动力开展农牧业实用技术培训128人（次），确保一户一个科技明白人，开展种养业生产管理实用技术培训。其中：上寨村种植类20人、养殖类14人；汪家咀村种植类18人、养殖类16人；眼藏村种植类6人、养殖类4人；宋家庄村种植类16人、养殖类14人；八仁村种植类6人、养殖类4人；丁家堡村种植类4人、养殖类6人。</t>
  </si>
  <si>
    <t>临潭县洮滨镇农牧业实用技术培训项目</t>
  </si>
  <si>
    <t>重点针对贫困劳动力开展农牧业实用技术培训115人（次），确保一户一个科技明白人，开展种养业生产管理实用技术培训。其中：巴杰村11人、马旦沟村9人、上堡村15人、上川村5人、石旗村5人、新堡村10人、郑旗村13人、朱旗村16人、总寨村31人。</t>
  </si>
  <si>
    <t>临潭县古战镇农牧业实用技术培训项目</t>
  </si>
  <si>
    <t xml:space="preserve">  重点针对贫困劳动力开展农牧业实用技术培训115人（次），确保一户一个科技明白人，开展种养业生产管理实用技术培训。其中古战村23人（次）；甘尼村33人（次）；拉直村17人（次）；九日卡村10人（次）；卡勺卡村32人（次）</t>
  </si>
  <si>
    <t>临潭县王旗镇农牧业实用技术培训项目</t>
  </si>
  <si>
    <t xml:space="preserve">  重点针对贫困劳动力开展农牧业实用技术培训138人（次），确保一户一个科技明白人，开展种养业生产管理实用技术培训。大沟门村11人；巴杰村8人；龙元山村37人；草场门村16人；上沟门村6人；王家坟村24人；马旗村15人；韩旗村11人；王旗村3人；中寨村18人；磨沟村28人；立新村29人；陈家庄村32人；陈旗村25人，唐旗村8人。</t>
  </si>
  <si>
    <t>临潭县城关镇农牧业实用技术培训项目</t>
  </si>
  <si>
    <t>重点对贫困劳动力开展农牧业实用技术培训110人（次），确保一户一个科技明白人，开展种养业生产管理实用技术培训，共投资13万元。其中：青崖村9户1.0636万、郊口村9户1.0636万、苏家庄子村16户1.8909万、左拉村14户1.6545万、古城村9户1.0636万、下河滩村5户0.5910万、上河滩村10户1.1818万、城内村10户1.1818万、西庄子村13户1.5364万、杨家桥村5户0.591万、教场村3户0.3546万、范家咀村7户0.8272万。</t>
  </si>
  <si>
    <t>临潭县新城镇农牧业实用技术培训项目</t>
  </si>
  <si>
    <t xml:space="preserve">  重点针对贫困劳动力开展农牧业实用技术培训320人（次），确保一户一个科技明白人，开展种养业生产管理实用技术培训。其中端阳沟村20人，后池村7人，西街村20人，东街村20人，南门河村20人，东山村20人，丁家山村20人，东南沟村20人，晏家堡村6人，刘旗村20人，红崖村7人，李家庄村20人，羊房村20人，肖家沟村20人，哈尕滩村7人，扁都村20人，吴家沟村7人，下川村6人，张旗村20人，口子下村20人。</t>
  </si>
  <si>
    <t>（十四）扶贫车间以奖代补项目</t>
  </si>
  <si>
    <t>城关镇、店子乡</t>
  </si>
  <si>
    <t>通过以奖代补的形式对5个扶贫车间进行补助，每个补助2万元，共投资10万元，其中：
1.临潭县盛民纺织品加工有限责任公司2万元。
2.临潭县双龙民族工艺铜器加工有限责任公司2万元。
3.临潭县西正开农业开发有限公司2万元。
4.临潭县洮绣传承开发有限责任公司2万元。
5.临潭县柒伍捌帐篷加工有限责任公司2万元。</t>
  </si>
  <si>
    <t>通过以奖代补的形式鼓励更多扶贫车间带动贫困户，进一步促进贫困户增收。</t>
  </si>
  <si>
    <t>（十五）精准扶贫专项贷款扶贫帖息资金</t>
  </si>
  <si>
    <t>利用贴息引导精准扶贫贷款贫困户发展种养业等项目，促进贫困户增收。</t>
  </si>
  <si>
    <t>缓解农牧民群众产业发展资金短缺问题，促进产业可持续性发展</t>
  </si>
  <si>
    <t>财政局</t>
  </si>
  <si>
    <t>县农行</t>
  </si>
  <si>
    <t>（十六）“五小”产业发展项目</t>
  </si>
  <si>
    <t>城关镇“五小”产业发展项目</t>
  </si>
  <si>
    <t>城关镇发展小庭院73户；小作坊124户；小手工168户；小买卖146户；小家禽220户,户均补助3000元，具体由乡镇进行差异化补助；</t>
  </si>
  <si>
    <t>加快产业发展，促进贫困户增收。</t>
  </si>
  <si>
    <t>新城镇“五小”产业发展项目</t>
  </si>
  <si>
    <t>新城镇发展小庭院154户；小作坊262户；小手工355户；小买卖309户；小家禽463户,户均补助3000元，具体由乡镇进行差异化补助；</t>
  </si>
  <si>
    <t>冶力关镇“五小”产业发展项目</t>
  </si>
  <si>
    <t>冶力关镇发展小庭院44户；小作坊75户；小手工101户；小买卖88户；小家禽132户,户均补助3000元，具体由乡镇进行差异化补助；</t>
  </si>
  <si>
    <t>卓洛乡“五小”产业发展项目</t>
  </si>
  <si>
    <t>卓洛乡发展小庭院12户；小作坊20户；小手工28户；小买卖24户；小家禽36户,户均补助3000元，具体由乡镇进行差异化补助；</t>
  </si>
  <si>
    <t>古战镇“五小”产业发展项目</t>
  </si>
  <si>
    <t>古战镇发展小庭院38户；小作坊65户；小手工87户；小买卖76户；小家禽114户,户均补助3000元，具体由乡镇进行差异化补助；</t>
  </si>
  <si>
    <t>术布乡“五小”产业发展项目</t>
  </si>
  <si>
    <t>术布乡发展小庭院21户；小作坊36户；小手工48户；小买卖42户；小家禽63户,户均补助3000元，具体由乡镇进行差异化补助；</t>
  </si>
  <si>
    <t>八角镇“五小”产业发展项目</t>
  </si>
  <si>
    <t>八角镇发展小庭院32户；小作坊55户；小手工74户；小买卖65户；小家禽97户,户均补助3000元，具体由乡镇进行差异化补助；</t>
  </si>
  <si>
    <t>羊沙镇“五小”产业发展项目</t>
  </si>
  <si>
    <t>羊沙镇发展小庭院35户；小作坊59户；小手工80户；小买卖70户；小家禽106户,户均补助3000元，具体由乡镇进行差异化补助；</t>
  </si>
  <si>
    <t>石门乡“五小”产业发展项目</t>
  </si>
  <si>
    <t>石门乡发展小庭院55户；小作坊93户；小手工126户；小买卖109户；小家禽164户,户均补助3000元，具体由乡镇进行差异化补助；</t>
  </si>
  <si>
    <t>王旗镇“五小”产业发展项目</t>
  </si>
  <si>
    <t>王旗镇发展小庭院92户；小作坊156户；小手工211户；小买卖184户；小家禽275户,户均补助3000元，具体由乡镇进行差异化补助；</t>
  </si>
  <si>
    <t>三岔乡“五小”产业发展项目</t>
  </si>
  <si>
    <t>三岔乡发展小庭院16户；小作坊27户；小手工36户；小买卖31户；小家禽47户,户均补助3000元，具体由乡镇进行差异化补助；</t>
  </si>
  <si>
    <t>洮滨镇“五小”产业发展项目</t>
  </si>
  <si>
    <t>洮滨镇发展小庭院64户；小作坊109户；小手工147户；小买卖128户；小家禽192户,户均补助3000元，具体由乡镇进行差异化补助；</t>
  </si>
  <si>
    <t>店子镇“五小”产业发展项目</t>
  </si>
  <si>
    <t>店子镇发展小庭院31户；小作坊53户；小手工72户；小买卖63户；小家禽94户,户均补助3000元，具体由乡镇进行差异化补助；</t>
  </si>
  <si>
    <t>流顺镇“五小”产业发展项目</t>
  </si>
  <si>
    <t>流顺镇发展小庭院56户；小作坊95户；小手工128户；小买卖112户；小家禽167户,户均补助3000元，具体由乡镇进行差异化补助；</t>
  </si>
  <si>
    <t>羊永镇“五小”产业发展项目</t>
  </si>
  <si>
    <t>羊永镇发展小庭院46户；小作坊78户；小手工105户；小买卖92户；小家禽138户,户均补助3000元，具体由乡镇进行差异化补助；</t>
  </si>
  <si>
    <t>长川乡“五小”产业发展项目</t>
  </si>
  <si>
    <t>长川乡发展小庭院65户；小作坊111户；小手工150户；小买卖130户；小家禽196户,户均补助3000元，具体由乡镇进行差异化补助.</t>
  </si>
  <si>
    <t>（十七）2016年脱贫户农产品户用晾晒场及“改圈”项目</t>
  </si>
  <si>
    <t>城关镇2016年脱贫户农产品户用晾晒场及“改圈”项目</t>
  </si>
  <si>
    <t>城关镇29户2016年脱贫户户均补助5000元，用于农产品户用晾晒场及“改圈”项目。</t>
  </si>
  <si>
    <t>便于农产品及时晾晒，防止腐化减产减收。</t>
  </si>
  <si>
    <t>冶力关镇2016年脱贫户农产品户用晾晒场及“改圈”项目</t>
  </si>
  <si>
    <t>冶力关镇102户2016年脱贫户户均补助5000元，用于农产品户用晾晒场及“改圈”项目。</t>
  </si>
  <si>
    <t>古战镇2016年脱贫户农产品户用晾晒场及“改圈”项目</t>
  </si>
  <si>
    <t>古战镇26户2016年脱贫户户均补助5000元，用于农产品户用晾晒场及“改圈”项目。</t>
  </si>
  <si>
    <t>术布乡2016年脱贫户农产品户用晾晒场及“改圈”项目</t>
  </si>
  <si>
    <t>术布乡51户2016年脱贫户户均补助5000元，用于农产品户用晾晒场及“改圈”项目。</t>
  </si>
  <si>
    <t>八角镇2016年脱贫户农产品户用晾晒场及“改圈”项目</t>
  </si>
  <si>
    <t>八角镇14户2016年脱贫户户均补助5000元，用于农产品户用晾晒场及“改圈”项目。</t>
  </si>
  <si>
    <t>羊沙镇2016年脱贫户农产品户用晾晒场及“改圈”项目</t>
  </si>
  <si>
    <t>羊沙镇77户2016年脱贫户户均补助5000元，用于农产品户用晾晒场及“改圈”项目。</t>
  </si>
  <si>
    <t>流顺镇2016年脱贫户农产品户用晾晒场及“改圈”项目</t>
  </si>
  <si>
    <t>流顺镇84户2016年脱贫户户均补助5000元，用于农产品户用晾晒场及“改圈”项目。</t>
  </si>
  <si>
    <t>羊永镇2016年脱贫户农产品户用晾晒场及“改圈”项目</t>
  </si>
  <si>
    <t>羊永镇66户2016年脱贫户户均补助5000元，用于农产品户用晾晒场及“改圈”项目。</t>
  </si>
  <si>
    <t>（十八）全县2018年脱贫户农产品户用晾晒场及“改圈”项目</t>
  </si>
  <si>
    <t>城关镇2018年脱贫户农产品户用晾晒场及“改圈”项目</t>
  </si>
  <si>
    <t>城关镇57户2018年脱贫户户均补助5000元，用于农产品户用晾晒场及“改圈”项目</t>
  </si>
  <si>
    <t>新城镇2018年脱贫户农产品户用晾晒场及“改圈”项目</t>
  </si>
  <si>
    <t>新城镇310户2018年脱贫户户均补助5000元，用于农产品户用晾晒场及“改圈”项目</t>
  </si>
  <si>
    <t>冶力关镇2018年脱贫户农产品户用晾晒场及“改圈”项目</t>
  </si>
  <si>
    <t>冶力关镇51户2018年脱贫户户均补助5000元，用于农产品户用晾晒场及“改圈”项目</t>
  </si>
  <si>
    <t>古战镇2018年脱贫户农产品户用晾晒场及“改圈”项目</t>
  </si>
  <si>
    <t>古战镇50户2018年脱贫户户均补助5000元，用于农产品户用晾晒场及“改圈”项目</t>
  </si>
  <si>
    <t>术布乡2018年脱贫户农产品户用晾晒场及“改圈”项目</t>
  </si>
  <si>
    <t>术布乡23户2018年脱贫户户均补助5000元，用于农产品户用晾晒场及“改圈”项目</t>
  </si>
  <si>
    <t>八角镇2018年脱贫户农产品户用晾晒场及“改圈”项目</t>
  </si>
  <si>
    <t>八角镇69户2018年脱贫户户均补助5000元，用于农产品户用晾晒场及“改圈”项目</t>
  </si>
  <si>
    <t>羊沙镇2018年脱贫户农产品户用晾晒场及“改圈”项目</t>
  </si>
  <si>
    <t>羊沙镇53户2018年脱贫户户均补助5000元，用于农产品户用晾晒场及“改圈”项目</t>
  </si>
  <si>
    <t>石门乡2018年脱贫户农产品户用晾晒场及“改圈”项目</t>
  </si>
  <si>
    <t>石门乡46户2018年脱贫户户均补助5000元，用于农产品户用晾晒场及“改圈”项目</t>
  </si>
  <si>
    <t>王旗镇2018年脱贫户农产品户用晾晒场及“改圈”项目</t>
  </si>
  <si>
    <t>王旗镇128户2018年脱贫户户均补助5000元，用于农产品户用晾晒场及“改圈”项目</t>
  </si>
  <si>
    <t>三岔乡2018年脱贫户农产品户用晾晒场及“改圈”项目</t>
  </si>
  <si>
    <t>三岔乡42户2018年脱贫户户均补助5000元，用于农产品户用晾晒场及“改圈”项目</t>
  </si>
  <si>
    <t>洮滨镇2018年脱贫户农产品户用晾晒场及“改圈”项目</t>
  </si>
  <si>
    <t>洮滨镇104户2018年脱贫户户均补助5000元，用于农产品户用晾晒场及“改圈”项目</t>
  </si>
  <si>
    <t>店子镇2018年脱贫户农产品户用晾晒场及“改圈”项目</t>
  </si>
  <si>
    <t>店子镇24户2018年脱贫户户均补助5000元，用于农产品户用晾晒场及“改圈”项目</t>
  </si>
  <si>
    <t>流顺镇2018年脱贫户农产品户用晾晒场及“改圈”项目</t>
  </si>
  <si>
    <t>流顺镇121户2018年脱贫户户均补助5000元，用于农产品户用晾晒场及“改圈”项目</t>
  </si>
  <si>
    <t>羊永镇2018年脱贫户农产品户用晾晒场及“改圈”项目</t>
  </si>
  <si>
    <t>羊永镇95户2018年脱贫户户均补助5000元，用于农产品户用晾晒场及“改圈”项目</t>
  </si>
  <si>
    <t>长川乡2018年脱贫户农产品户用晾晒场及“改圈”项目</t>
  </si>
  <si>
    <t>长川乡92户2018年脱贫户户均补助5000元，用于农产品户用晾晒场及“改圈”项目</t>
  </si>
  <si>
    <t>（十九）全县剩余贫困户农产品户用晾晒场及“改圈”项目</t>
  </si>
  <si>
    <t>城关镇剩余贫困户农产品户用晾晒场及“改圈”项目</t>
  </si>
  <si>
    <t>城关镇19户剩余贫困户户均补助5000元，用于农产品户用晾晒场及“改圈”项目</t>
  </si>
  <si>
    <t>新城镇剩余贫困户农产品户用晾晒场及“改圈”项目</t>
  </si>
  <si>
    <t>新城镇700户剩余贫困户户均补助5000元，用于农产品户用晾晒场及“改圈”项目</t>
  </si>
  <si>
    <t>冶力关镇剩余贫困户农产品户用晾晒场及“改圈”项目</t>
  </si>
  <si>
    <t>冶力关镇45户剩余贫困户户均补助5000元，用于农产品户用晾晒场及“改圈”项目</t>
  </si>
  <si>
    <t>古战镇剩余贫困户农产品户用晾晒场及“改圈”项目</t>
  </si>
  <si>
    <t>古战镇254户剩余贫困户户均补助5000元，用于农产品户用晾晒场及“改圈”项目</t>
  </si>
  <si>
    <t>术布乡剩余贫困户农产品户用晾晒场及“改圈”项目</t>
  </si>
  <si>
    <t>术布乡53户剩余贫困户户均补助5000元，用于农产品户用晾晒场及“改圈”项目</t>
  </si>
  <si>
    <t>羊沙镇剩余贫困户农产品户用晾晒场及“改圈”项目</t>
  </si>
  <si>
    <t>羊沙镇108户剩余贫困户户均补助5000元，用于农产品户用晾晒场及“改圈”项目</t>
  </si>
  <si>
    <t>石门乡剩余贫困户农产品户用晾晒场及“改圈”项目</t>
  </si>
  <si>
    <t>石门乡136户剩余贫困户户均补助5000元，用于农产品户用晾晒场及“改圈”项目</t>
  </si>
  <si>
    <t>王旗镇剩余贫困户农产品户用晾晒场及“改圈”项目</t>
  </si>
  <si>
    <t>王旗镇371户剩余贫困户户均补助5000元，用于农产品户用晾晒场及“改圈”项目</t>
  </si>
  <si>
    <t>三岔乡剩余贫困户农产品户用晾晒场及“改圈”项目</t>
  </si>
  <si>
    <t>三岔乡61户剩余贫困户户均补助5000元，用于农产品户用晾晒场及“改圈”项目</t>
  </si>
  <si>
    <t>洮滨镇剩余贫困户农产品户用晾晒场及“改圈”项目</t>
  </si>
  <si>
    <t>洮滨镇246户剩余贫困户户均补助5000元，用于农产品户用晾晒场及“改圈”项目</t>
  </si>
  <si>
    <t>店子镇剩余贫困户农产品户用晾晒场及“改圈”项目</t>
  </si>
  <si>
    <t>店子镇108户剩余贫困户户均补助5000元，用于农产品户用晾晒场及“改圈”项目</t>
  </si>
  <si>
    <t>流顺镇剩余贫困户农产品户用晾晒场及“改圈”项目</t>
  </si>
  <si>
    <t>流顺镇151户剩余贫困户户均补助5000元，用于农产品户用晾晒场及“改圈”项目</t>
  </si>
  <si>
    <t>羊永镇剩余贫困户农产品户用晾晒场及“改圈”项目</t>
  </si>
  <si>
    <t>羊永镇162户剩余贫困户户均补助5000元，用于农产品户用晾晒场及“改圈”项目</t>
  </si>
  <si>
    <t>长川乡剩余贫困户农产品户用晾晒场及“改圈”项目</t>
  </si>
  <si>
    <t>长川乡157户剩余贫困户户均补助5000元，用于农产品户用晾晒场及“改圈”项目</t>
  </si>
  <si>
    <t>八角镇剩余贫困户农产品户用晾晒场及“改圈”项目</t>
  </si>
  <si>
    <t>八角镇124户剩余贫困户户均补助5000元，用于农产品户用晾晒场及“改圈”项目</t>
  </si>
  <si>
    <t>二、农村基础设施建设</t>
  </si>
  <si>
    <t>（一）村社道路硬化项目</t>
  </si>
  <si>
    <t>临潭县王旗镇草场门下社主干道至禾阴便民桥硬化村道建设工程</t>
  </si>
  <si>
    <t>临潭县王旗镇草场门下社主干道至禾阴便民桥硬化村道0.092公里</t>
  </si>
  <si>
    <t>解决群众农产品输出和出行难的问题。</t>
  </si>
  <si>
    <t>临潭县石门乡草山村草山社泉嘴-下庄入社道路硬化建设工程</t>
  </si>
  <si>
    <t>临潭县石门乡草山村草山社泉嘴-下庄入社道路硬化0.43公里</t>
  </si>
  <si>
    <t>临潭县石门乡三旦沟村河滩社社道硬化建设工程</t>
  </si>
  <si>
    <t>临潭县石门乡三旦沟村河滩社社道硬化0.32公里</t>
  </si>
  <si>
    <t>临潭县石门乡大桥关村立洛社社道硬化建设工程</t>
  </si>
  <si>
    <t>临潭县石门乡大桥关村立洛社社道硬化0.72公里</t>
  </si>
  <si>
    <t>临潭县石门乡草山村苏古社社道硬化建设工程</t>
  </si>
  <si>
    <t>临潭县石门乡草山村苏古社社道硬化0.67公里</t>
  </si>
  <si>
    <t>临潭县流顺镇丁家堡村红山社社道硬化建设工程</t>
  </si>
  <si>
    <t>临潭县流顺镇丁家堡村红山社社道硬化1.926公里</t>
  </si>
  <si>
    <t>临潭县新城镇晏家堡村社道硬化建设工程</t>
  </si>
  <si>
    <t>临潭县新城镇晏家堡村社道硬化1.123公里</t>
  </si>
  <si>
    <t>临潭县羊永镇太平村社道硬化建设工程</t>
  </si>
  <si>
    <t>临潭县羊永镇太平村社道硬化0.423公里</t>
  </si>
  <si>
    <t>临潭县流顺镇丁家堡村路毛湾社社道硬化建设工程</t>
  </si>
  <si>
    <t>临潭县流顺镇丁家堡村路毛湾社社道硬化1.325公里</t>
  </si>
  <si>
    <t>临潭县石门乡扎浪沟村牙儿山社社道硬化建设工程</t>
  </si>
  <si>
    <t>临潭县石门乡扎浪沟村牙儿山社社道硬化1.57公里</t>
  </si>
  <si>
    <t>临潭县长川乡木地坡村汪槐至大寺坡道路硬化建设工程</t>
  </si>
  <si>
    <t>临潭县长川乡木地坡村汪槐至大寺坡道路硬化1.31公里</t>
  </si>
  <si>
    <t>临潭县八角镇中寨村寺沟社社道硬化建设工程</t>
  </si>
  <si>
    <t>临潭县八角镇中寨村寺沟社社道硬化1.53公里</t>
  </si>
  <si>
    <t>临潭县羊永镇太平村大庄至业路复合式过水路面建设工程</t>
  </si>
  <si>
    <t>临潭县羊永镇太平村大庄至业路新建复合式过水路面一处</t>
  </si>
  <si>
    <t>临潭县王旗镇陈庄村张家沟社社道硬化建设工程</t>
  </si>
  <si>
    <t>临潭县王旗镇陈庄村张家沟社社道硬化0.442公里</t>
  </si>
  <si>
    <t>临潭县石门乡罗卜沟村台儿社-汪家庄社社道硬化建设工程</t>
  </si>
  <si>
    <t>临潭县石门乡罗卜沟村台儿社-汪家庄社社道硬化2.648公里</t>
  </si>
  <si>
    <t>临潭县术布乡扎乍村扎乍山社通村路</t>
  </si>
  <si>
    <t>维修通村路两处，长20米宽3.5米；长20米，宽4米</t>
  </si>
  <si>
    <t>临潭县术布乡亦子多村内硬化</t>
  </si>
  <si>
    <t>整治畅返不畅路段1.5公里</t>
  </si>
  <si>
    <t>临潭县洮滨镇郑旗村村道硬化项目</t>
  </si>
  <si>
    <t>郑旗村纳浪社村道硬化2.3公里，投资103.5万元；郑旗村郑旗社村道硬化0.5公里22.5万元。</t>
  </si>
  <si>
    <t>临潭县洮滨镇上川至房子社通社道路</t>
  </si>
  <si>
    <t>临潭县洮滨镇上川至房子社通社道路40米</t>
  </si>
  <si>
    <t>新城镇丁家山村通社道路建设项目</t>
  </si>
  <si>
    <t>硬化丁家山村何家山社通社道路1.5公里。</t>
  </si>
  <si>
    <t>新城镇东街村通社道路建设项目</t>
  </si>
  <si>
    <t>硬化东街村巷道0.2公里。</t>
  </si>
  <si>
    <t>羊沙镇道路硬化项目</t>
  </si>
  <si>
    <t>岗尕山社入户道路硬化1200㎡；白土坡一二三社入户道路硬化2125㎡，田间道路3公里，宽4米；浪古社道路硬化4.5公里，宽4.5米</t>
  </si>
  <si>
    <t>羊永镇拉布村扎路沟、莫多村组道路硬化建设工程</t>
  </si>
  <si>
    <t>扎路沟自然村至下社2.2公里、莫多自然村0.5公里合计2.7公里。</t>
  </si>
  <si>
    <t>羊永镇白土村道路硬化建设工程</t>
  </si>
  <si>
    <t>白土六社巷道硬化工程1.2公里。</t>
  </si>
  <si>
    <t>羊永镇白土村主村道硬化项目</t>
  </si>
  <si>
    <t>白土村七社村道硬化1.5公里。</t>
  </si>
  <si>
    <t>冶力关镇池沟村下庄社村道硬化</t>
  </si>
  <si>
    <t>硬化2000平方米，宽4.5-8米，含双面边沟</t>
  </si>
  <si>
    <t>长川乡道路硬化及沙化路维修项目</t>
  </si>
  <si>
    <t>1.沙巴村：维修沙化路500米；2.冯旗村：新建自然村道路硬化1.5km；沙化路维修150米；3.汪槐村：沙化路维修380米；</t>
  </si>
  <si>
    <t>占旗河村占旗山社社道硬化项目</t>
  </si>
  <si>
    <t>社道硬化1km</t>
  </si>
  <si>
    <t>罗卜沟太儿社社道硬化</t>
  </si>
  <si>
    <t>社道硬化0.4km</t>
  </si>
  <si>
    <t>陈店路K3+000-李岐山公路建设工程</t>
  </si>
  <si>
    <t>改建</t>
  </si>
  <si>
    <t>岐山村</t>
  </si>
  <si>
    <t>增加灌缝工程2km。</t>
  </si>
  <si>
    <t>改善群众出行条件</t>
  </si>
  <si>
    <t>交通局</t>
  </si>
  <si>
    <t>新城镇S311K253+700-端阳沟村公路建设工程</t>
  </si>
  <si>
    <t>端阳沟村</t>
  </si>
  <si>
    <t>边沟650米</t>
  </si>
  <si>
    <t>改善路况</t>
  </si>
  <si>
    <t>八角镇莲花山景区公路K0+550-牙布山村公路建设工程</t>
  </si>
  <si>
    <t>牙布山村</t>
  </si>
  <si>
    <t>主道加宽600米，加宽1m，村内主路护坡68米。</t>
  </si>
  <si>
    <t>王旗镇立新至陈旗口公路建设工程</t>
  </si>
  <si>
    <t>立新村</t>
  </si>
  <si>
    <t>涵洞1道，桥1座，护坡1处。</t>
  </si>
  <si>
    <t>新城镇S306K305+900-吴家沟村公路建设工程</t>
  </si>
  <si>
    <t>吴家沟村</t>
  </si>
  <si>
    <t>增加涵管4道32米每延米1200元，增加路面90米，宽5m，路面加宽250m，加宽0.5m。</t>
  </si>
  <si>
    <t>羊永镇S306K333+800-李岗村公路建设工程</t>
  </si>
  <si>
    <t>李岗村</t>
  </si>
  <si>
    <t>重新铺筑水泥混凝土路面</t>
  </si>
  <si>
    <t>长川乡S306K338+900-阳升村公路建设工程</t>
  </si>
  <si>
    <t>阳升村</t>
  </si>
  <si>
    <t>硬化490m的路面和1100m的排水边沟，硬化路面长400m,宽5m,边沟长400m.</t>
  </si>
  <si>
    <t>店子镇王清村道路硬化工程</t>
  </si>
  <si>
    <t>硬化一社2350m，二社主道维修500m，三社主道700m，边沟及盖板550m</t>
  </si>
  <si>
    <t>术布乡亦子多村道路硬化工程</t>
  </si>
  <si>
    <t>维修</t>
  </si>
  <si>
    <t>亦子多村</t>
  </si>
  <si>
    <t>亦子多村亦子多社和东主那社硬化工程220平方米。</t>
  </si>
  <si>
    <t>店子-陈旗公路建设工程</t>
  </si>
  <si>
    <t>王旗镇、店子镇</t>
  </si>
  <si>
    <t>增加2.57公里</t>
  </si>
  <si>
    <t>（二）砂砾路建设项目</t>
  </si>
  <si>
    <t>临潭县石门乡草山村东山社-禾驼社砂砾路建设工程</t>
  </si>
  <si>
    <t>临潭县石门乡草山村东山社-禾驼社砂砾路建设1.63公里</t>
  </si>
  <si>
    <t>临潭县石门乡草山村禾驼社-二条岭砂砾路建设工程</t>
  </si>
  <si>
    <t>临潭县石门乡草山村禾驼社-二条岭砂砾路建设3.91公里</t>
  </si>
  <si>
    <t>临潭县石门乡草山村苏古社-大阳坡社砂砾路建设工程</t>
  </si>
  <si>
    <t>临潭县石门乡草山村苏古社-大阳坡社砂砾路建设3.18公里</t>
  </si>
  <si>
    <t>临潭县石门乡大河桥村大河桥社-沙路社砂砾路建设工程</t>
  </si>
  <si>
    <t>临潭县石门乡大河桥村大河桥社-沙路社砂砾路建设2.518公里</t>
  </si>
  <si>
    <t>临潭县石门乡大河桥村大河桥社-羊娥社-足古路社社道砂砾路建设工程</t>
  </si>
  <si>
    <t>临潭县石门乡大河桥村大河桥社-羊娥社-足古路社社道砂砾路建设3.409公里</t>
  </si>
  <si>
    <t>临潭县石门乡大河桥村陡沟社社道砂砾路建设工程</t>
  </si>
  <si>
    <t>临潭县石门乡大河桥村陡沟社社道砂砾路建设1.674公里</t>
  </si>
  <si>
    <t>临潭县石门乡三旦沟村潘家山社社道砂砾路建设工程</t>
  </si>
  <si>
    <t>临潭县石门乡三旦沟村潘家山社社道砂砾路建设2.8公里</t>
  </si>
  <si>
    <t>临潭县石门乡三旦沟村三旦社社道砂砾路建设工程</t>
  </si>
  <si>
    <t>临潭县石门乡三旦沟村三旦社社道砂砾路建设1.45公里</t>
  </si>
  <si>
    <t>临潭县石门乡石门口村元华沟社社道砂砾路建设工程</t>
  </si>
  <si>
    <t>临潭县石门乡石门口村元华沟社社道砂砾路建设3.64公里</t>
  </si>
  <si>
    <t>临潭县石门乡元里村韩家山社社道砂砾路建设工程</t>
  </si>
  <si>
    <t>临潭县石门乡元里村韩家山社社道砂砾路建设3公里</t>
  </si>
  <si>
    <t>临潭县石门乡元里村拉尕城社社道砂砾路建设工程</t>
  </si>
  <si>
    <t>临潭县石门乡元里村拉尕城社社道砂砾路建设3.41公里</t>
  </si>
  <si>
    <t>临潭县石门乡扎浪沟村桦林坡社社道砂砾路建设工程</t>
  </si>
  <si>
    <t>临潭县石门乡扎浪沟村桦林坡社社道砂砾路建设1.12公里</t>
  </si>
  <si>
    <t>临潭县石门乡扎浪沟村哇咋社社道砂砾路建设工程</t>
  </si>
  <si>
    <t>临潭县石门乡扎浪沟村哇咋社社道砂砾路建设1.14公里</t>
  </si>
  <si>
    <t>临潭县石门乡占旗河村高家山社社道砂砾路建设工程</t>
  </si>
  <si>
    <t>临潭县石门乡占旗河村高家山社社道砂砾路建设0.845公里</t>
  </si>
  <si>
    <t>临潭县石门乡占旗河村黑沟三社社道砂砾路建设工程</t>
  </si>
  <si>
    <t>临潭县石门乡占旗河村黑沟三社社道砂砾路建设4.201公里</t>
  </si>
  <si>
    <t>临潭县石门乡占旗河村庙山社社道砂砾路</t>
  </si>
  <si>
    <t>临潭县石门乡占旗河村庙山社社道砂砾路0.76公里</t>
  </si>
  <si>
    <t>临潭县石门乡占旗河村下马家社社道砂砾路建设工程</t>
  </si>
  <si>
    <t>临潭县石门乡占旗河村下马家社社道砂砾路建设2.04公里</t>
  </si>
  <si>
    <t>临潭县王旗镇立新村苏木城社社道砂砾路建设工程</t>
  </si>
  <si>
    <t>临潭县王旗镇立新村苏木城社社道砂砾路建设2.47公里</t>
  </si>
  <si>
    <t>临潭县王旗镇巴杰村社道砂砾路建设工程</t>
  </si>
  <si>
    <t>临潭县王旗镇巴杰村社道砂砾路建设1.92公里</t>
  </si>
  <si>
    <t>临潭县王旗镇陈庄村安家山社社道砂砾路建设工程</t>
  </si>
  <si>
    <t>临潭县王旗镇陈庄村安家山社社道砂砾路建设0.823公里</t>
  </si>
  <si>
    <t>临潭县王旗镇陈庄村哈尕路社社道砂砾路建设工程</t>
  </si>
  <si>
    <t>临潭县王旗镇陈庄村哈尕路社社道砂砾路建设1.05公里</t>
  </si>
  <si>
    <t>临潭县王旗镇陈庄村拉直湾社社道砂砾路建设工程</t>
  </si>
  <si>
    <t>临潭县王旗镇陈庄村拉直湾社社道砂砾路建设1.526公里</t>
  </si>
  <si>
    <t>临潭县王旗镇陈庄村上南山社社道砂砾路建设工程</t>
  </si>
  <si>
    <t>临潭县王旗镇陈庄村上南山社社道砂砾路建设1.39公里</t>
  </si>
  <si>
    <t>临潭县王旗镇陈庄村下南山社社道砂砾路建设工程</t>
  </si>
  <si>
    <t>临潭县王旗镇陈庄村下南山社社道砂砾路建设1.66公里</t>
  </si>
  <si>
    <t>临潭县王旗镇陈庄村杨家山社社道砂砾路建设工程</t>
  </si>
  <si>
    <t>临潭县王旗镇陈庄村杨家山社社道砂砾路建设0.6公里</t>
  </si>
  <si>
    <t>临潭县王旗镇立新村谢台湾社社道砂砾路建设工程</t>
  </si>
  <si>
    <t>临潭县王旗镇立新村谢台湾社社道砂砾路建设0.535公里</t>
  </si>
  <si>
    <t>临潭县王旗镇马旗村社道砂砾路建设工程</t>
  </si>
  <si>
    <t>临潭县王旗镇马旗村社道砂砾路建设6.02公里</t>
  </si>
  <si>
    <t>临潭县王旗镇立新村社道砂砾路建设工程</t>
  </si>
  <si>
    <t>立新村斜路至闫家山砂砾路3公里</t>
  </si>
  <si>
    <t>临潭县王旗镇王家坟村社道砂砾路建设工程</t>
  </si>
  <si>
    <t>王家坟村至卡巴社砂砾路3.2公里</t>
  </si>
  <si>
    <t>临潭县王旗镇陈旗村村社道砂砾路建设工程</t>
  </si>
  <si>
    <t>陈旗村池阴池阳砂砾路8.5公里</t>
  </si>
  <si>
    <t>八角镇牙布山村巷道铺设砂砾路项目</t>
  </si>
  <si>
    <t>铺设砂砾路共计3.76公里（扎营坪社2户460米、磨沟社1户300米、和先社1户1.5公里、下包社3户1.5公里）</t>
  </si>
  <si>
    <t>八角镇牙扎村乔拉尕社至崖底下社农路铺设砂砾路项目</t>
  </si>
  <si>
    <t>铺设砂砾路4.5公里</t>
  </si>
  <si>
    <t>临潭县石门乡大河桥村石上社砂砾路建设工程</t>
  </si>
  <si>
    <t>临潭县石门乡大河桥村石上社砂砾路建设1.2公里</t>
  </si>
  <si>
    <t>冶力关镇洪家庄村后石滩社至下小沟社砂砾路</t>
  </si>
  <si>
    <t>砂砾路铺设1.4公里</t>
  </si>
  <si>
    <t>（三）农用便桥项目</t>
  </si>
  <si>
    <t>临潭县石门乡草山村大阳坡社便民桥项目</t>
  </si>
  <si>
    <t>临潭县石门乡草山村大阳坡社新建便民桥项目</t>
  </si>
  <si>
    <t>临潭县石门乡占旗河村便民桥项目建设工程</t>
  </si>
  <si>
    <t>临潭县石门乡战旗河村新建便民桥项目</t>
  </si>
  <si>
    <t>临潭县长川乡冯旗至录目社便民桥项目</t>
  </si>
  <si>
    <t>临潭县长川乡冯旗至录目社新建便民桥项目</t>
  </si>
  <si>
    <t>临潭县店子镇业仁村西正开便民桥项目</t>
  </si>
  <si>
    <t>临潭县石门乡大河桥村陡沟社农用便桥维修项目</t>
  </si>
  <si>
    <t>临潭县石门乡三旦沟村河滩社农用便桥新建项目</t>
  </si>
  <si>
    <t>临潭县石门乡三旦沟村河滩社新建农用便桥2座</t>
  </si>
  <si>
    <t>临潭县石门乡草山村农用便桥新建项目</t>
  </si>
  <si>
    <t>临潭县石门乡草山村新建农用便桥1座</t>
  </si>
  <si>
    <t>临潭县石门乡罗卜沟村农用便桥新建项目</t>
  </si>
  <si>
    <t>临潭县石门乡罗卜沟村新建农用便桥2座</t>
  </si>
  <si>
    <t>术布乡扎乍村麻奴寺社便民桥及拦洪坝</t>
  </si>
  <si>
    <t>新建便民桥一座，宽5米，长20米；拦洪坝一处75立方米</t>
  </si>
  <si>
    <t>新城镇口子下村农用便桥建设项目</t>
  </si>
  <si>
    <t>新建口子下村农用便桥1座12*6m。</t>
  </si>
  <si>
    <t>新城镇丁家山村农用便桥建设项目</t>
  </si>
  <si>
    <t>新建丁家山村农用便桥1座4*11m。</t>
  </si>
  <si>
    <t>新城镇李家庄村农用便桥建设项目</t>
  </si>
  <si>
    <t>新建李家庄村农用便桥1座6m*4m。</t>
  </si>
  <si>
    <t>新城镇张旗村农用便桥建设项目</t>
  </si>
  <si>
    <t>新建张旗村农用便桥1座5*12m。</t>
  </si>
  <si>
    <t>新城镇羊房村农用便桥建设项目</t>
  </si>
  <si>
    <t>新建羊房村农用便桥1座4m*4.5m。</t>
  </si>
  <si>
    <t>冶力关镇便民桥工程</t>
  </si>
  <si>
    <t>高庄村农用便民桥2座（瓦屋山社、高庄社）</t>
  </si>
  <si>
    <t>东山村石庙社农用便民桥1座</t>
  </si>
  <si>
    <t>店子镇桥涵工程</t>
  </si>
  <si>
    <t>岐山村六社便民桥1座</t>
  </si>
  <si>
    <t>（四）自然村整村新建项目</t>
  </si>
  <si>
    <t>石门乡占旗河黑沟自然村整村新建项目</t>
  </si>
  <si>
    <t>2019.06-2019.11</t>
  </si>
  <si>
    <t>1、土地征用费：初步确定占旗河村黑沟口台地为搬迁安置区域，安置区需用地30亩，约需资金60万。 2、地质灾害隐患治理项目,约需资金260万元，其中：
（1）防洪河堤、拦洪坝建设1600米，约需资金160万元；
（2）排洪河道清理，约需资金20万元；
（3）护坡挡墙建设800米，约需资金80万元；
3、场地平整30亩，约需资金30万元；                        4、民房建设：黑沟共53户，226人，共需资金554万元。其中：建档立卡户25户，102人，按3万元/人补助，需资金306万元；一般农户28户，124人，按2万元/人补助，需资金248万元。               5、人畜饮水项目：修建蓄水池，引水管道、入户管道，约需60万元；                           6、电力设施改造：安装变压器一台，完成220伏低压配电，主网架建设和入户线路安装，需资金60万元。</t>
  </si>
  <si>
    <t>改善贫困户居住环境，保障住房安全。</t>
  </si>
  <si>
    <t>（五）排水渠项目</t>
  </si>
  <si>
    <t>王旗镇灌溉渠项目</t>
  </si>
  <si>
    <t>新建灌溉渠1300米</t>
  </si>
  <si>
    <t>改善灌溉条件。促进增收。</t>
  </si>
  <si>
    <t>临潭县洮滨镇上川村排水出口</t>
  </si>
  <si>
    <t>临潭县洮滨镇上川村排水出口2处</t>
  </si>
  <si>
    <t>改善安全出行条件与居住地周边环境。</t>
  </si>
  <si>
    <t>羊沙镇排水渠项目</t>
  </si>
  <si>
    <t>新建白土坡自然村排水渠300米，涵管100米</t>
  </si>
  <si>
    <t>羊永镇拉布村排水渠建设项目</t>
  </si>
  <si>
    <t>新建拉布上社450米，下社350米，扎路沟450米，塔哇560米，共计1810米。</t>
  </si>
  <si>
    <t>羊永镇白土村排洪渠项目</t>
  </si>
  <si>
    <t>在白土五社新建排洪渠一处，长100米，宽2.5米，高2.5米。</t>
  </si>
  <si>
    <t>冶力关镇边沟工程</t>
  </si>
  <si>
    <t>高庄村瓦屋山、大场、高庄社共4.8公里村道边沟</t>
  </si>
  <si>
    <t>冶力关镇排水渠工程</t>
  </si>
  <si>
    <t>高庄村高庄社排水渠200米（规格：内径1m*1m）</t>
  </si>
  <si>
    <t>岗沟村塬上社排水渠1公里</t>
  </si>
  <si>
    <t>（六）护坡河堤建设项目</t>
  </si>
  <si>
    <t>八角镇牙布山村村道护坡建设项目</t>
  </si>
  <si>
    <t>新建护坡300米</t>
  </si>
  <si>
    <t>羊永镇太平村护坡建设项目</t>
  </si>
  <si>
    <t>新建太平大庄护路护坡一处，长300米，高4米。</t>
  </si>
  <si>
    <t>羊永镇拉布村防护栏建设工程</t>
  </si>
  <si>
    <t>新建拉布村防护栏塔哇社580米。</t>
  </si>
  <si>
    <t>羊永镇拉布村护坡建设工程</t>
  </si>
  <si>
    <t>羊永镇拉布村上社两段300米，塔哇社两处，扎路沟一处。</t>
  </si>
  <si>
    <t>长川乡护坡建设项目</t>
  </si>
  <si>
    <t>汪槐村：长10米，高6米；</t>
  </si>
  <si>
    <t>城关镇教场七社护坡建设项目</t>
  </si>
  <si>
    <t>城关镇教场七社瓦窑段护坡长约10米，均高约12.5米。</t>
  </si>
  <si>
    <t>（七）2018年水毁造成新的“畅返不畅”整治项目</t>
  </si>
  <si>
    <t>苏家庄子村路段</t>
  </si>
  <si>
    <t>苏家庄子</t>
  </si>
  <si>
    <t>挖补2.48km</t>
  </si>
  <si>
    <t>新城镇吴家沟村一、二社社道</t>
  </si>
  <si>
    <t>挖补0.63km</t>
  </si>
  <si>
    <t>岗沟村</t>
  </si>
  <si>
    <t>挖补1.68km</t>
  </si>
  <si>
    <t>西石沟村</t>
  </si>
  <si>
    <t>挖补0.99km</t>
  </si>
  <si>
    <t>上沟门村</t>
  </si>
  <si>
    <t>挖补1km</t>
  </si>
  <si>
    <t>（八）2019年县、乡、村道安全生命防护工程</t>
  </si>
  <si>
    <t>王旗至洮砚桥</t>
  </si>
  <si>
    <t>扩建</t>
  </si>
  <si>
    <t>处置隐患路段11.92km</t>
  </si>
  <si>
    <t>改善沿线群众安全出行条件</t>
  </si>
  <si>
    <t>新城至洮砚桥</t>
  </si>
  <si>
    <t>新城镇，石门乡</t>
  </si>
  <si>
    <t>处置隐患路段31km</t>
  </si>
  <si>
    <t>王旗至店子公路</t>
  </si>
  <si>
    <t>王旗镇，店子镇</t>
  </si>
  <si>
    <t>处置隐患路段8.9km</t>
  </si>
  <si>
    <t>总寨至巴杰</t>
  </si>
  <si>
    <t>巴杰村</t>
  </si>
  <si>
    <t>处置隐患路段11.84km</t>
  </si>
  <si>
    <t>扁都至新堡</t>
  </si>
  <si>
    <t>口子下村、朱旗村、新堡村</t>
  </si>
  <si>
    <t>处置隐患路段6km</t>
  </si>
  <si>
    <t>李家庄至王清</t>
  </si>
  <si>
    <t>王清村、肖家沟村、岐山村</t>
  </si>
  <si>
    <t>处置隐患路段5km</t>
  </si>
  <si>
    <t>临潭至卓洛公路</t>
  </si>
  <si>
    <t>处置隐患路段4km</t>
  </si>
  <si>
    <t>新堡至资堡</t>
  </si>
  <si>
    <t>上堡村</t>
  </si>
  <si>
    <t>处置隐患路段5.96km</t>
  </si>
  <si>
    <t>红花山至东山</t>
  </si>
  <si>
    <t>东山村</t>
  </si>
  <si>
    <t>处置隐患路段3km</t>
  </si>
  <si>
    <t>莲花山景区至牙布山</t>
  </si>
  <si>
    <t>甘沟至秋峪</t>
  </si>
  <si>
    <t>秋峪村</t>
  </si>
  <si>
    <t>处置隐患路段4.67km</t>
  </si>
  <si>
    <t>石门口至拉尕城</t>
  </si>
  <si>
    <t>元里村</t>
  </si>
  <si>
    <t>处置隐患路段14.19km</t>
  </si>
  <si>
    <t>羊沙镇秋峪村生命防护栏</t>
  </si>
  <si>
    <t>白土坡自然村800米，秋峪自然村500米,浪古自然村1000米</t>
  </si>
  <si>
    <t>改善群众安全出行条件</t>
  </si>
  <si>
    <t>交通运输局</t>
  </si>
  <si>
    <t>羊沙镇大草滩村生命防护栏</t>
  </si>
  <si>
    <t>大草滩村</t>
  </si>
  <si>
    <t>东沟社400米，上、下西沟社150米</t>
  </si>
  <si>
    <t>冶力关镇贫困村公路提升工程</t>
  </si>
  <si>
    <t>高庄村（大湾社、瓦屋山社、大场社、高庄社）生命防护工程1.2公里</t>
  </si>
  <si>
    <t>东山村上东山、东山一社、二社、坪子社、石庙社农村公路生命安全防护工程4公里</t>
  </si>
  <si>
    <t>（九）入户人饮项目</t>
  </si>
  <si>
    <t>贫困村入户人饮项目</t>
  </si>
  <si>
    <t>王旗镇台子社</t>
  </si>
  <si>
    <t>解决台子社12户群众饮水问题，需修建20立方米蓄水池一座；提灌一套及管理室，铺设管道600米</t>
  </si>
  <si>
    <t>解决12户安全饮水问题</t>
  </si>
  <si>
    <t>水务局</t>
  </si>
  <si>
    <t>临潭县脱贫攻坚农村饮水安全分散点（第二批）工程</t>
  </si>
  <si>
    <t>提升改造</t>
  </si>
  <si>
    <t>石门乡、羊沙乡、术布
乡、冶力关镇、洮滨镇、王旗镇</t>
  </si>
  <si>
    <t xml:space="preserve">(一)建设规模:工程涉及临潭县石门乡、羊沙乡、术布乡、冶力关镇、洮滨镇、王旗镇等6个乡镇18个行政村34个
自然村1349户5603人，设计供水规模492.86m'/d。
(二)、主要建设内容:本工程共设29处小型集中供水工程，其中有18处小型集中供水工程分别采用独立水源，有3处小型集中供水工程采用6处水源，2处小型集中供水工程设集水池+泵站做水源，3处小型集中供水工程设大口井做水源。本工程共新建集水池26座，大口井3座。高位水池23座，铺设输配水管道总长37771m，其中输水管线21481m，配水管线16290m，布设各种阀门井71座，输水管道跨越沟道1处。
</t>
  </si>
  <si>
    <t>本工程的实施，解决和改善6个乡镇18个行政村34个自然村1349户5603人农村人口的饮水安全问题，其中包括555户建档立卡贫困户2400人贫困人口。</t>
  </si>
  <si>
    <t>县水务局</t>
  </si>
  <si>
    <t>总投798万元，缺口144万元</t>
  </si>
  <si>
    <t>临潭县农村饮水安全水毁重建项目</t>
  </si>
  <si>
    <t>改建、续建</t>
  </si>
  <si>
    <t>术布乡、店子乡、八角镇、新城镇、长川乡、王旗镇、洮滨镇、流顺乡、卓洛乡、石门乡</t>
  </si>
  <si>
    <t>规划内容为新建水源3处，重建水源37处，维修水源3处；新建各类调蓄水池26座，其中200方1座，100m方4座，70房座，50方10座，30方3座，20方4座，15方2座；维修蓄水池7座，其中50方3座，25方4座；敷设各类管道总计37461m，其中De125PE100管3251.8m，De110PE100管5525.3m，De100PE100管692.3m，De75PE100管5386.7m，De63PE100管9298.1m，De50PE100管13307.4m。各自然村供水区日供水规模介于3.2方至276.2方之间，工程等级为IV等小（一）型。</t>
  </si>
  <si>
    <t>解决了临潭县10个乡镇24个行政村41个自然村1325户贫困户5800人贫困人口的饮水安全问题。</t>
  </si>
  <si>
    <t>总投716万元，缺口500万元</t>
  </si>
  <si>
    <t>临潭县新城镇水源补给主管连接项目</t>
  </si>
  <si>
    <t>计划拟建给水主管道6.92km,其中dn110给水主管0.832km, dn160给水主管2.472km , dn180给水主管3.612km。闸阀井20座，10KV架空线路１km，高压配电系统２套，低压配电系统２套，水位自动控制系统１套，提水泵房３座，大功率深水泵３台（套）。穿河防护、穿路路面恢复等。</t>
  </si>
  <si>
    <t xml:space="preserve">本项目建成后,解决5个行政村599户贫困户2439人贫困人口的饮水安全问题
</t>
  </si>
  <si>
    <t>临潭县新城镇支管入户连结项目</t>
  </si>
  <si>
    <t>(1)南门河路拟建dn160给水支管1. 069km。(2)城背后拟建dn50给水支管0. 686km,并增设两台扬程30m的电子增压泵(一用一备)。(3) 晏家堡村拟建dn110给水支管0. 997km。(4)岷合公路南段拟建dn90给水支管0. 462km, dn75给水支管0.954km，dn50 给水支0.227km。(5)新城镇镇区的纬一路、纬二路及岷合公路路段拟建dn110支管9m, dn50 给水支管1. 106km，dn32 居民接户支管8.135km (含3%施工损耗)。本项目共计恢复恢复混凝土路面2.03km，恢复人行道8.45km。</t>
  </si>
  <si>
    <t xml:space="preserve">本项目建成后,解决3个行政村299户贫困户1177人贫困人口的饮水安全问题
</t>
  </si>
  <si>
    <t>临潭县古战乡供水工程</t>
  </si>
  <si>
    <t>设计规模1100方/每天，由临潭县引洮入潭工程净水厂加压供出；敷设管道总长22758米；敷设配水管道总长68843米；新建水池2座；新建1座加压泵房，为钢筋混凝土结构。</t>
  </si>
  <si>
    <t>解决3个贫困村543户2249人口饮水问题</t>
  </si>
  <si>
    <t>总投3916.5万元，缺口866.51万元</t>
  </si>
  <si>
    <t>（十）易地扶贫搬迁贴息资金</t>
  </si>
  <si>
    <t>2019.03-2019.10</t>
  </si>
  <si>
    <t>对易地扶贫搬迁项目实施的群众进行贴息，缓解贫困户贫困户资金短缺问题。</t>
  </si>
  <si>
    <t>进一步解决异地搬迁点群众资金短缺问题</t>
  </si>
  <si>
    <t>发改局</t>
  </si>
  <si>
    <t>县文旅交建集团</t>
  </si>
  <si>
    <t>附件1</t>
  </si>
  <si>
    <r>
      <rPr>
        <b/>
        <sz val="16"/>
        <color rgb="FF000000"/>
        <rFont val="宋体"/>
        <charset val="134"/>
      </rPr>
      <t xml:space="preserve"> </t>
    </r>
    <r>
      <rPr>
        <b/>
        <u/>
        <sz val="16"/>
        <color rgb="FF000000"/>
        <rFont val="宋体"/>
        <charset val="134"/>
      </rPr>
      <t xml:space="preserve"> 临潭县2019年</t>
    </r>
    <r>
      <rPr>
        <b/>
        <sz val="16"/>
        <color rgb="FF000000"/>
        <rFont val="宋体"/>
        <charset val="134"/>
      </rPr>
      <t>统筹整合资金计划表（与整合方案一致）</t>
    </r>
  </si>
  <si>
    <t>单位：万元</t>
  </si>
  <si>
    <t>财政资金名称</t>
  </si>
  <si>
    <t>纳入统筹整合资金的总规模</t>
  </si>
  <si>
    <t>计划整合规模</t>
  </si>
  <si>
    <t>占比</t>
  </si>
  <si>
    <t>资金规模</t>
  </si>
  <si>
    <t>对应文号</t>
  </si>
  <si>
    <t>合计</t>
  </si>
  <si>
    <t>一</t>
  </si>
  <si>
    <t>中央财政合计</t>
  </si>
  <si>
    <t>中央财政专项扶贫资金</t>
  </si>
  <si>
    <t>水利发展资金</t>
  </si>
  <si>
    <t>农业生产发展资金</t>
  </si>
  <si>
    <t>总规模(A,包含该项资金的全部支出方向)</t>
  </si>
  <si>
    <t>其中（B）:</t>
  </si>
  <si>
    <t>★耕地地力保护补贴(B1)</t>
  </si>
  <si>
    <t>★农机购置补贴(B2)</t>
  </si>
  <si>
    <t>★支持适度规模经营（农业信贷担保体系建设运营）(B3)</t>
  </si>
  <si>
    <t>★有机肥替代(B4)</t>
  </si>
  <si>
    <t>★农机深耕深松(B5)</t>
  </si>
  <si>
    <t>★耕地休耕(B6)</t>
  </si>
  <si>
    <t>扣除B后的资金规模（C=A-B）</t>
  </si>
  <si>
    <t>林业改革发展资金</t>
  </si>
  <si>
    <t>其中（B）：★天然林保护管理（天保工程区管护、天然林停伐管护）</t>
  </si>
  <si>
    <t>农业综合开发补助资金</t>
  </si>
  <si>
    <t>农村综合改革转移支付</t>
  </si>
  <si>
    <t>新增建设用地土地有偿使用费安排的高标准基本农田建设补助资金</t>
  </si>
  <si>
    <t>农村环境连片整治示范资金</t>
  </si>
  <si>
    <t>车辆购置税收入补助地方用于一般公路建设项目资金（支持农村公路部分）</t>
  </si>
  <si>
    <t>农村危房改造补助资金</t>
  </si>
  <si>
    <t>中央专项彩票公益金支持扶贫资金</t>
  </si>
  <si>
    <t>产粮大县奖励资金</t>
  </si>
  <si>
    <t>生猪（牛羊）调出大县奖励资金（省级统筹部分）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</si>
  <si>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</si>
  <si>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</si>
  <si>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</si>
  <si>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</si>
  <si>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小  计</t>
  </si>
  <si>
    <t>⑸以工代赈示范工程中央基建投资</t>
  </si>
  <si>
    <t>⑹农村饮水安全巩固提升工程中央基建投资</t>
  </si>
  <si>
    <t>⑺规模化大型沼气工程中央基建投资</t>
  </si>
  <si>
    <t>⑻退牧还草中央基建投资</t>
  </si>
  <si>
    <t>⑽种养业循环一体化项目中央基建投资</t>
  </si>
  <si>
    <t>二</t>
  </si>
  <si>
    <t>省级财政资金小计</t>
  </si>
  <si>
    <t>发展资金省级资金</t>
  </si>
  <si>
    <t>“两州一市”省级资金</t>
  </si>
  <si>
    <t>少数民族发展省级资金</t>
  </si>
  <si>
    <t>以工代赈省级资金</t>
  </si>
  <si>
    <t>①农田水利设施建设省级资金、②山洪灾害防治省级资金</t>
  </si>
  <si>
    <t>农民专业合作社省级资金</t>
  </si>
  <si>
    <t>①测土配方补助资金省级资金、②耕地保护与质量提升补助省级资金</t>
  </si>
  <si>
    <t>农业综合开发省级资金</t>
  </si>
  <si>
    <t>农村综合改革示范点省级资金和村级公益事业建设一事一议奖补省级资金</t>
  </si>
  <si>
    <t>土地开发治理项目省级资金</t>
  </si>
  <si>
    <t>农村环境综合治理示范和规模化畜禽养殖省级资金</t>
  </si>
  <si>
    <t>农村危房改造省级资金</t>
  </si>
  <si>
    <t>三</t>
  </si>
  <si>
    <t>市级财政资金小计</t>
  </si>
  <si>
    <t>市本级财政资金名称1</t>
  </si>
  <si>
    <t>市本级财政资金名称2</t>
  </si>
  <si>
    <t>四</t>
  </si>
  <si>
    <t>县级财政资金小计</t>
  </si>
  <si>
    <t>县级扶贫资金</t>
  </si>
  <si>
    <t>县本级财政资金名称2</t>
  </si>
</sst>
</file>

<file path=xl/styles.xml><?xml version="1.0" encoding="utf-8"?>
<styleSheet xmlns="http://schemas.openxmlformats.org/spreadsheetml/2006/main">
  <numFmts count="11">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 numFmtId="177" formatCode="0.00_);[Red]\(0.00\)"/>
    <numFmt numFmtId="178" formatCode="0_);[Red]\(0\)"/>
    <numFmt numFmtId="179" formatCode="0.0000_);[Red]\(0.0000\)"/>
    <numFmt numFmtId="180" formatCode="0.0_ "/>
    <numFmt numFmtId="181" formatCode="0.0000_ "/>
    <numFmt numFmtId="182" formatCode="0_ "/>
  </numFmts>
  <fonts count="90">
    <font>
      <sz val="12"/>
      <name val="宋体"/>
      <charset val="134"/>
    </font>
    <font>
      <sz val="12"/>
      <color indexed="8"/>
      <name val="黑体"/>
      <charset val="134"/>
    </font>
    <font>
      <sz val="12"/>
      <color indexed="8"/>
      <name val="宋体"/>
      <charset val="134"/>
    </font>
    <font>
      <sz val="10"/>
      <color indexed="8"/>
      <name val="宋体"/>
      <charset val="134"/>
    </font>
    <font>
      <sz val="11"/>
      <color theme="1"/>
      <name val="宋体"/>
      <charset val="134"/>
      <scheme val="minor"/>
    </font>
    <font>
      <b/>
      <sz val="16"/>
      <color rgb="FF000000"/>
      <name val="宋体"/>
      <charset val="134"/>
    </font>
    <font>
      <b/>
      <sz val="16"/>
      <color indexed="8"/>
      <name val="宋体"/>
      <charset val="134"/>
    </font>
    <font>
      <b/>
      <sz val="16"/>
      <color indexed="8"/>
      <name val="方正小标宋简体"/>
      <charset val="134"/>
    </font>
    <font>
      <sz val="8"/>
      <color indexed="8"/>
      <name val="方正小标宋简体"/>
      <charset val="134"/>
    </font>
    <font>
      <b/>
      <sz val="10"/>
      <color indexed="8"/>
      <name val="宋体"/>
      <charset val="134"/>
      <scheme val="minor"/>
    </font>
    <font>
      <b/>
      <sz val="10"/>
      <color theme="1"/>
      <name val="宋体"/>
      <charset val="134"/>
      <scheme val="minor"/>
    </font>
    <font>
      <b/>
      <sz val="10"/>
      <name val="宋体"/>
      <charset val="134"/>
      <scheme val="minor"/>
    </font>
    <font>
      <sz val="10"/>
      <color indexed="8"/>
      <name val="仿宋_GB2312"/>
      <charset val="134"/>
    </font>
    <font>
      <b/>
      <sz val="9"/>
      <name val="宋体"/>
      <charset val="134"/>
      <scheme val="minor"/>
    </font>
    <font>
      <sz val="9"/>
      <name val="宋体"/>
      <charset val="134"/>
      <scheme val="minor"/>
    </font>
    <font>
      <sz val="9"/>
      <color theme="1"/>
      <name val="宋体"/>
      <charset val="134"/>
      <scheme val="minor"/>
    </font>
    <font>
      <sz val="8"/>
      <color indexed="8"/>
      <name val="宋体"/>
      <charset val="134"/>
    </font>
    <font>
      <sz val="10"/>
      <color theme="1"/>
      <name val="宋体"/>
      <charset val="134"/>
      <scheme val="minor"/>
    </font>
    <font>
      <b/>
      <sz val="9"/>
      <color indexed="8"/>
      <name val="宋体"/>
      <charset val="134"/>
      <scheme val="minor"/>
    </font>
    <font>
      <sz val="9"/>
      <color indexed="8"/>
      <name val="宋体"/>
      <charset val="134"/>
      <scheme val="minor"/>
    </font>
    <font>
      <sz val="9"/>
      <name val="Times New Roman"/>
      <charset val="134"/>
    </font>
    <font>
      <sz val="8"/>
      <color theme="1"/>
      <name val="宋体"/>
      <charset val="134"/>
    </font>
    <font>
      <b/>
      <sz val="12"/>
      <color indexed="8"/>
      <name val="方正小标宋简体"/>
      <charset val="134"/>
    </font>
    <font>
      <b/>
      <sz val="8"/>
      <color indexed="8"/>
      <name val="宋体"/>
      <charset val="134"/>
    </font>
    <font>
      <sz val="11"/>
      <color indexed="8"/>
      <name val="宋体"/>
      <charset val="134"/>
    </font>
    <font>
      <sz val="9"/>
      <color indexed="8"/>
      <name val="宋体"/>
      <charset val="134"/>
    </font>
    <font>
      <sz val="22"/>
      <color indexed="8"/>
      <name val="方正小标宋简体"/>
      <charset val="134"/>
    </font>
    <font>
      <sz val="9"/>
      <color indexed="8"/>
      <name val="方正小标宋简体"/>
      <charset val="134"/>
    </font>
    <font>
      <sz val="11"/>
      <color indexed="8"/>
      <name val="黑体"/>
      <charset val="134"/>
    </font>
    <font>
      <sz val="11"/>
      <name val="黑体"/>
      <charset val="134"/>
    </font>
    <font>
      <b/>
      <sz val="14"/>
      <color theme="1"/>
      <name val="黑体"/>
      <charset val="134"/>
    </font>
    <font>
      <b/>
      <sz val="11"/>
      <name val="宋体"/>
      <charset val="134"/>
      <scheme val="minor"/>
    </font>
    <font>
      <b/>
      <sz val="12"/>
      <color indexed="8"/>
      <name val="宋体"/>
      <charset val="134"/>
    </font>
    <font>
      <b/>
      <sz val="10"/>
      <color indexed="8"/>
      <name val="宋体"/>
      <charset val="134"/>
    </font>
    <font>
      <sz val="9"/>
      <name val="宋体"/>
      <charset val="134"/>
    </font>
    <font>
      <b/>
      <sz val="11"/>
      <color indexed="8"/>
      <name val="宋体"/>
      <charset val="134"/>
      <scheme val="minor"/>
    </font>
    <font>
      <b/>
      <sz val="10"/>
      <color indexed="8"/>
      <name val="楷体"/>
      <charset val="134"/>
    </font>
    <font>
      <sz val="9"/>
      <color theme="1"/>
      <name val="宋体"/>
      <charset val="134"/>
    </font>
    <font>
      <b/>
      <sz val="10"/>
      <color indexed="8"/>
      <name val="华文楷体"/>
      <charset val="134"/>
    </font>
    <font>
      <sz val="9"/>
      <color rgb="FF000000"/>
      <name val="宋体"/>
      <charset val="134"/>
      <scheme val="major"/>
    </font>
    <font>
      <sz val="11"/>
      <color indexed="8"/>
      <name val="方正小标宋简体"/>
      <charset val="134"/>
    </font>
    <font>
      <b/>
      <sz val="12"/>
      <color indexed="8"/>
      <name val="黑体"/>
      <charset val="134"/>
    </font>
    <font>
      <b/>
      <sz val="9"/>
      <name val="宋体"/>
      <charset val="134"/>
    </font>
    <font>
      <b/>
      <sz val="11"/>
      <name val="宋体"/>
      <charset val="134"/>
    </font>
    <font>
      <b/>
      <sz val="10"/>
      <name val="宋体"/>
      <charset val="134"/>
    </font>
    <font>
      <sz val="10"/>
      <color theme="1"/>
      <name val="宋体"/>
      <charset val="134"/>
      <scheme val="major"/>
    </font>
    <font>
      <sz val="10"/>
      <name val="宋体"/>
      <charset val="134"/>
    </font>
    <font>
      <sz val="11"/>
      <name val="宋体"/>
      <charset val="134"/>
    </font>
    <font>
      <sz val="9"/>
      <color indexed="8"/>
      <name val="宋体"/>
      <charset val="134"/>
      <scheme val="major"/>
    </font>
    <font>
      <sz val="10"/>
      <color indexed="8"/>
      <name val="楷体"/>
      <charset val="134"/>
    </font>
    <font>
      <b/>
      <sz val="11"/>
      <color indexed="8"/>
      <name val="宋体"/>
      <charset val="134"/>
    </font>
    <font>
      <sz val="10"/>
      <color theme="1"/>
      <name val="宋体"/>
      <charset val="134"/>
    </font>
    <font>
      <b/>
      <sz val="10"/>
      <color indexed="8"/>
      <name val="宋体"/>
      <charset val="134"/>
      <scheme val="major"/>
    </font>
    <font>
      <sz val="10"/>
      <color indexed="8"/>
      <name val="宋体"/>
      <charset val="134"/>
      <scheme val="major"/>
    </font>
    <font>
      <sz val="9"/>
      <name val="宋体"/>
      <charset val="134"/>
      <scheme val="major"/>
    </font>
    <font>
      <sz val="10"/>
      <name val="宋体"/>
      <charset val="134"/>
      <scheme val="minor"/>
    </font>
    <font>
      <sz val="10"/>
      <color rgb="FF000000"/>
      <name val="宋体"/>
      <charset val="134"/>
      <scheme val="major"/>
    </font>
    <font>
      <sz val="11"/>
      <color theme="1"/>
      <name val="宋体"/>
      <charset val="134"/>
    </font>
    <font>
      <sz val="11"/>
      <color theme="1"/>
      <name val="宋体"/>
      <charset val="134"/>
      <scheme val="major"/>
    </font>
    <font>
      <b/>
      <sz val="10"/>
      <color indexed="8"/>
      <name val="华文行楷"/>
      <charset val="134"/>
    </font>
    <font>
      <b/>
      <sz val="10"/>
      <color theme="1"/>
      <name val="宋体"/>
      <charset val="134"/>
      <scheme val="major"/>
    </font>
    <font>
      <sz val="10"/>
      <name val="宋体"/>
      <charset val="134"/>
      <scheme val="major"/>
    </font>
    <font>
      <sz val="10"/>
      <color rgb="FF000000"/>
      <name val="宋体"/>
      <charset val="134"/>
    </font>
    <font>
      <b/>
      <sz val="12"/>
      <name val="宋体"/>
      <charset val="134"/>
    </font>
    <font>
      <sz val="10"/>
      <color indexed="8"/>
      <name val="仿宋"/>
      <charset val="134"/>
    </font>
    <font>
      <b/>
      <sz val="10"/>
      <color indexed="8"/>
      <name val="仿宋"/>
      <charset val="134"/>
    </font>
    <font>
      <sz val="10"/>
      <color theme="2" tint="-0.899960325937681"/>
      <name val="宋体"/>
      <charset val="134"/>
      <scheme val="major"/>
    </font>
    <font>
      <sz val="10"/>
      <color theme="2" tint="-0.899990844447157"/>
      <name val="宋体"/>
      <charset val="134"/>
      <scheme val="major"/>
    </font>
    <font>
      <sz val="10"/>
      <color theme="2" tint="-0.899990844447157"/>
      <name val="宋体"/>
      <charset val="134"/>
    </font>
    <font>
      <sz val="10"/>
      <color theme="2" tint="-0.899990844447157"/>
      <name val="宋体"/>
      <charset val="134"/>
      <scheme val="minor"/>
    </font>
    <font>
      <sz val="11"/>
      <color indexed="10"/>
      <name val="宋体"/>
      <charset val="134"/>
    </font>
    <font>
      <b/>
      <sz val="11"/>
      <color indexed="9"/>
      <name val="宋体"/>
      <charset val="134"/>
    </font>
    <font>
      <b/>
      <sz val="13"/>
      <color indexed="54"/>
      <name val="宋体"/>
      <charset val="134"/>
    </font>
    <font>
      <i/>
      <sz val="11"/>
      <color indexed="23"/>
      <name val="宋体"/>
      <charset val="134"/>
    </font>
    <font>
      <b/>
      <sz val="11"/>
      <color indexed="54"/>
      <name val="宋体"/>
      <charset val="134"/>
    </font>
    <font>
      <u/>
      <sz val="11"/>
      <color indexed="20"/>
      <name val="宋体"/>
      <charset val="134"/>
    </font>
    <font>
      <sz val="11"/>
      <color indexed="16"/>
      <name val="宋体"/>
      <charset val="134"/>
    </font>
    <font>
      <sz val="11"/>
      <color indexed="9"/>
      <name val="宋体"/>
      <charset val="134"/>
    </font>
    <font>
      <b/>
      <sz val="11"/>
      <color indexed="63"/>
      <name val="宋体"/>
      <charset val="134"/>
    </font>
    <font>
      <b/>
      <sz val="15"/>
      <color indexed="54"/>
      <name val="宋体"/>
      <charset val="134"/>
    </font>
    <font>
      <b/>
      <sz val="18"/>
      <color indexed="54"/>
      <name val="宋体"/>
      <charset val="134"/>
    </font>
    <font>
      <u/>
      <sz val="11"/>
      <color indexed="12"/>
      <name val="宋体"/>
      <charset val="134"/>
    </font>
    <font>
      <sz val="11"/>
      <color indexed="19"/>
      <name val="宋体"/>
      <charset val="134"/>
    </font>
    <font>
      <sz val="11"/>
      <color indexed="62"/>
      <name val="宋体"/>
      <charset val="134"/>
    </font>
    <font>
      <sz val="11"/>
      <color indexed="17"/>
      <name val="宋体"/>
      <charset val="134"/>
    </font>
    <font>
      <sz val="11"/>
      <color indexed="53"/>
      <name val="宋体"/>
      <charset val="134"/>
    </font>
    <font>
      <b/>
      <sz val="11"/>
      <color indexed="53"/>
      <name val="宋体"/>
      <charset val="134"/>
    </font>
    <font>
      <sz val="11"/>
      <color indexed="20"/>
      <name val="宋体"/>
      <charset val="134"/>
    </font>
    <font>
      <sz val="12"/>
      <name val="Times New Roman"/>
      <charset val="134"/>
    </font>
    <font>
      <b/>
      <u/>
      <sz val="16"/>
      <color rgb="FF000000"/>
      <name val="宋体"/>
      <charset val="134"/>
    </font>
  </fonts>
  <fills count="24">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F9FBFA"/>
        <bgColor indexed="64"/>
      </patternFill>
    </fill>
    <fill>
      <patternFill patternType="solid">
        <fgColor indexed="55"/>
        <bgColor indexed="64"/>
      </patternFill>
    </fill>
    <fill>
      <patternFill patternType="solid">
        <fgColor indexed="47"/>
        <bgColor indexed="64"/>
      </patternFill>
    </fill>
    <fill>
      <patternFill patternType="solid">
        <fgColor indexed="31"/>
        <bgColor indexed="64"/>
      </patternFill>
    </fill>
    <fill>
      <patternFill patternType="solid">
        <fgColor indexed="45"/>
        <bgColor indexed="64"/>
      </patternFill>
    </fill>
    <fill>
      <patternFill patternType="solid">
        <fgColor indexed="22"/>
        <bgColor indexed="64"/>
      </patternFill>
    </fill>
    <fill>
      <patternFill patternType="solid">
        <fgColor indexed="48"/>
        <bgColor indexed="64"/>
      </patternFill>
    </fill>
    <fill>
      <patternFill patternType="solid">
        <fgColor indexed="9"/>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54"/>
        <bgColor indexed="64"/>
      </patternFill>
    </fill>
    <fill>
      <patternFill patternType="solid">
        <fgColor indexed="51"/>
        <bgColor indexed="64"/>
      </patternFill>
    </fill>
    <fill>
      <patternFill patternType="solid">
        <fgColor indexed="27"/>
        <bgColor indexed="64"/>
      </patternFill>
    </fill>
    <fill>
      <patternFill patternType="solid">
        <fgColor indexed="24"/>
        <bgColor indexed="64"/>
      </patternFill>
    </fill>
    <fill>
      <patternFill patternType="solid">
        <fgColor indexed="57"/>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71">
    <xf numFmtId="0" fontId="0" fillId="0" borderId="0">
      <alignment vertical="center"/>
    </xf>
    <xf numFmtId="42" fontId="0" fillId="0" borderId="0" applyFont="0" applyFill="0" applyBorder="0" applyAlignment="0" applyProtection="0">
      <alignment vertical="center"/>
    </xf>
    <xf numFmtId="0" fontId="24" fillId="13" borderId="0" applyNumberFormat="0" applyBorder="0" applyAlignment="0" applyProtection="0">
      <alignment vertical="center"/>
    </xf>
    <xf numFmtId="0" fontId="83" fillId="8"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76" fillId="10" borderId="0" applyNumberFormat="0" applyBorder="0" applyAlignment="0" applyProtection="0">
      <alignment vertical="center"/>
    </xf>
    <xf numFmtId="43" fontId="0" fillId="0" borderId="0" applyFont="0" applyFill="0" applyBorder="0" applyAlignment="0" applyProtection="0">
      <alignment vertical="center"/>
    </xf>
    <xf numFmtId="0" fontId="77" fillId="11" borderId="0" applyNumberFormat="0" applyBorder="0" applyAlignment="0" applyProtection="0">
      <alignment vertical="center"/>
    </xf>
    <xf numFmtId="0" fontId="81"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75" fillId="0" borderId="0" applyNumberFormat="0" applyFill="0" applyBorder="0" applyAlignment="0" applyProtection="0">
      <alignment vertical="center"/>
    </xf>
    <xf numFmtId="0" fontId="0" fillId="15" borderId="17" applyNumberFormat="0" applyFont="0" applyAlignment="0" applyProtection="0">
      <alignment vertical="center"/>
    </xf>
    <xf numFmtId="0" fontId="77" fillId="8" borderId="0" applyNumberFormat="0" applyBorder="0" applyAlignment="0" applyProtection="0">
      <alignment vertical="center"/>
    </xf>
    <xf numFmtId="0" fontId="74"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0" fillId="0" borderId="0">
      <alignment vertical="center"/>
    </xf>
    <xf numFmtId="0" fontId="73" fillId="0" borderId="0" applyNumberFormat="0" applyFill="0" applyBorder="0" applyAlignment="0" applyProtection="0">
      <alignment vertical="center"/>
    </xf>
    <xf numFmtId="0" fontId="0" fillId="0" borderId="0"/>
    <xf numFmtId="0" fontId="79" fillId="0" borderId="15" applyNumberFormat="0" applyFill="0" applyAlignment="0" applyProtection="0">
      <alignment vertical="center"/>
    </xf>
    <xf numFmtId="0" fontId="72" fillId="0" borderId="15" applyNumberFormat="0" applyFill="0" applyAlignment="0" applyProtection="0">
      <alignment vertical="center"/>
    </xf>
    <xf numFmtId="0" fontId="77" fillId="17" borderId="0" applyNumberFormat="0" applyBorder="0" applyAlignment="0" applyProtection="0">
      <alignment vertical="center"/>
    </xf>
    <xf numFmtId="0" fontId="74" fillId="0" borderId="19" applyNumberFormat="0" applyFill="0" applyAlignment="0" applyProtection="0">
      <alignment vertical="center"/>
    </xf>
    <xf numFmtId="0" fontId="77" fillId="8" borderId="0" applyNumberFormat="0" applyBorder="0" applyAlignment="0" applyProtection="0">
      <alignment vertical="center"/>
    </xf>
    <xf numFmtId="0" fontId="78" fillId="13" borderId="16" applyNumberFormat="0" applyAlignment="0" applyProtection="0">
      <alignment vertical="center"/>
    </xf>
    <xf numFmtId="0" fontId="86" fillId="13" borderId="20" applyNumberFormat="0" applyAlignment="0" applyProtection="0">
      <alignment vertical="center"/>
    </xf>
    <xf numFmtId="0" fontId="71" fillId="7" borderId="14" applyNumberFormat="0" applyAlignment="0" applyProtection="0">
      <alignment vertical="center"/>
    </xf>
    <xf numFmtId="0" fontId="24" fillId="18" borderId="0" applyNumberFormat="0" applyBorder="0" applyAlignment="0" applyProtection="0">
      <alignment vertical="center"/>
    </xf>
    <xf numFmtId="0" fontId="77" fillId="14" borderId="0" applyNumberFormat="0" applyBorder="0" applyAlignment="0" applyProtection="0">
      <alignment vertical="center"/>
    </xf>
    <xf numFmtId="0" fontId="85" fillId="0" borderId="21" applyNumberFormat="0" applyFill="0" applyAlignment="0" applyProtection="0">
      <alignment vertical="center"/>
    </xf>
    <xf numFmtId="0" fontId="50" fillId="0" borderId="18" applyNumberFormat="0" applyFill="0" applyAlignment="0" applyProtection="0">
      <alignment vertical="center"/>
    </xf>
    <xf numFmtId="0" fontId="0" fillId="0" borderId="0"/>
    <xf numFmtId="0" fontId="84" fillId="18" borderId="0" applyNumberFormat="0" applyBorder="0" applyAlignment="0" applyProtection="0">
      <alignment vertical="center"/>
    </xf>
    <xf numFmtId="0" fontId="0" fillId="0" borderId="0">
      <alignment vertical="center"/>
    </xf>
    <xf numFmtId="0" fontId="82" fillId="16" borderId="0" applyNumberFormat="0" applyBorder="0" applyAlignment="0" applyProtection="0">
      <alignment vertical="center"/>
    </xf>
    <xf numFmtId="0" fontId="24" fillId="9" borderId="0" applyNumberFormat="0" applyBorder="0" applyAlignment="0" applyProtection="0">
      <alignment vertical="center"/>
    </xf>
    <xf numFmtId="0" fontId="77" fillId="12" borderId="0" applyNumberFormat="0" applyBorder="0" applyAlignment="0" applyProtection="0">
      <alignment vertical="center"/>
    </xf>
    <xf numFmtId="0" fontId="0" fillId="0" borderId="0">
      <alignment vertical="center"/>
    </xf>
    <xf numFmtId="0" fontId="24" fillId="21"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24" fillId="8" borderId="0" applyNumberFormat="0" applyBorder="0" applyAlignment="0" applyProtection="0">
      <alignment vertical="center"/>
    </xf>
    <xf numFmtId="0" fontId="77" fillId="7" borderId="0" applyNumberFormat="0" applyBorder="0" applyAlignment="0" applyProtection="0">
      <alignment vertical="center"/>
    </xf>
    <xf numFmtId="0" fontId="77" fillId="20"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0" fillId="0" borderId="0">
      <alignment vertical="center"/>
    </xf>
    <xf numFmtId="0" fontId="77" fillId="19" borderId="0" applyNumberFormat="0" applyBorder="0" applyAlignment="0" applyProtection="0">
      <alignment vertical="center"/>
    </xf>
    <xf numFmtId="0" fontId="24" fillId="9" borderId="0" applyNumberFormat="0" applyBorder="0" applyAlignment="0" applyProtection="0">
      <alignment vertical="center"/>
    </xf>
    <xf numFmtId="0" fontId="77" fillId="22" borderId="0" applyNumberFormat="0" applyBorder="0" applyAlignment="0" applyProtection="0">
      <alignment vertical="center"/>
    </xf>
    <xf numFmtId="0" fontId="77" fillId="23" borderId="0" applyNumberFormat="0" applyBorder="0" applyAlignment="0" applyProtection="0">
      <alignment vertical="center"/>
    </xf>
    <xf numFmtId="0" fontId="24" fillId="11" borderId="0" applyNumberFormat="0" applyBorder="0" applyAlignment="0" applyProtection="0">
      <alignment vertical="center"/>
    </xf>
    <xf numFmtId="0" fontId="77" fillId="11" borderId="0" applyNumberFormat="0" applyBorder="0" applyAlignment="0" applyProtection="0">
      <alignment vertical="center"/>
    </xf>
    <xf numFmtId="0" fontId="24" fillId="0" borderId="0">
      <alignment vertical="center"/>
    </xf>
    <xf numFmtId="0" fontId="24" fillId="0" borderId="0">
      <alignment vertical="center"/>
    </xf>
    <xf numFmtId="0" fontId="0" fillId="0" borderId="0">
      <alignment vertical="center"/>
    </xf>
    <xf numFmtId="0" fontId="0" fillId="0" borderId="0">
      <alignment vertical="center"/>
    </xf>
    <xf numFmtId="0" fontId="24" fillId="0" borderId="0">
      <alignment vertical="center"/>
    </xf>
    <xf numFmtId="0" fontId="24" fillId="0" borderId="0">
      <alignment vertical="center"/>
    </xf>
    <xf numFmtId="0" fontId="0" fillId="0" borderId="0">
      <alignment vertical="center"/>
    </xf>
    <xf numFmtId="0" fontId="88" fillId="0" borderId="0"/>
    <xf numFmtId="0" fontId="24" fillId="0" borderId="0"/>
    <xf numFmtId="0" fontId="24" fillId="0" borderId="0">
      <alignment vertical="center"/>
    </xf>
    <xf numFmtId="0" fontId="87" fillId="10" borderId="0" applyNumberFormat="0" applyBorder="0" applyAlignment="0" applyProtection="0">
      <alignment vertical="center"/>
    </xf>
    <xf numFmtId="9" fontId="4" fillId="0" borderId="0" applyFont="0" applyFill="0" applyBorder="0" applyAlignment="0" applyProtection="0">
      <alignment vertical="center"/>
    </xf>
    <xf numFmtId="0" fontId="0" fillId="0" borderId="0"/>
    <xf numFmtId="0" fontId="4" fillId="0" borderId="0"/>
    <xf numFmtId="0" fontId="24" fillId="0" borderId="0" applyProtection="0"/>
  </cellStyleXfs>
  <cellXfs count="298">
    <xf numFmtId="0" fontId="0" fillId="0" borderId="0" xfId="0">
      <alignment vertical="center"/>
    </xf>
    <xf numFmtId="0" fontId="1" fillId="0" borderId="0" xfId="60" applyFont="1" applyFill="1" applyAlignment="1">
      <alignment vertical="center"/>
    </xf>
    <xf numFmtId="0" fontId="2" fillId="0" borderId="0" xfId="60" applyFont="1" applyFill="1" applyAlignment="1">
      <alignment horizontal="center" vertical="center"/>
    </xf>
    <xf numFmtId="0" fontId="3" fillId="0" borderId="0" xfId="60" applyFont="1" applyFill="1" applyAlignment="1">
      <alignment vertical="center"/>
    </xf>
    <xf numFmtId="0" fontId="3" fillId="0" borderId="0" xfId="64" applyFont="1" applyAlignment="1">
      <alignment vertical="center"/>
    </xf>
    <xf numFmtId="0" fontId="3" fillId="0" borderId="0" xfId="60" applyFont="1" applyFill="1" applyAlignment="1">
      <alignment horizontal="center" vertical="center"/>
    </xf>
    <xf numFmtId="0" fontId="4" fillId="0" borderId="0" xfId="60" applyFont="1" applyFill="1" applyAlignment="1">
      <alignment vertical="center"/>
    </xf>
    <xf numFmtId="0" fontId="1" fillId="0" borderId="0" xfId="60" applyFont="1" applyFill="1" applyAlignment="1">
      <alignment horizontal="left" vertical="center"/>
    </xf>
    <xf numFmtId="0" fontId="5" fillId="0" borderId="0" xfId="58" applyNumberFormat="1" applyFont="1" applyFill="1" applyAlignment="1">
      <alignment horizontal="center" vertical="center" wrapText="1"/>
    </xf>
    <xf numFmtId="0" fontId="6" fillId="0" borderId="0" xfId="58" applyNumberFormat="1" applyFont="1" applyFill="1" applyAlignment="1">
      <alignment horizontal="center" vertical="center" wrapText="1"/>
    </xf>
    <xf numFmtId="0" fontId="7" fillId="0" borderId="0" xfId="58" applyNumberFormat="1" applyFont="1" applyFill="1" applyAlignment="1">
      <alignment horizontal="center" vertical="center" wrapText="1"/>
    </xf>
    <xf numFmtId="0" fontId="8" fillId="0" borderId="1" xfId="58" applyNumberFormat="1" applyFont="1" applyFill="1" applyBorder="1" applyAlignment="1">
      <alignment horizontal="right" vertical="center" wrapText="1"/>
    </xf>
    <xf numFmtId="0" fontId="1" fillId="0" borderId="2" xfId="58" applyNumberFormat="1" applyFont="1" applyFill="1" applyBorder="1" applyAlignment="1">
      <alignment horizontal="center" vertical="center" wrapText="1"/>
    </xf>
    <xf numFmtId="0" fontId="1" fillId="0" borderId="3" xfId="58" applyNumberFormat="1" applyFont="1" applyFill="1" applyBorder="1" applyAlignment="1">
      <alignment horizontal="center" vertical="center" wrapText="1"/>
    </xf>
    <xf numFmtId="0" fontId="1" fillId="0" borderId="4" xfId="58" applyNumberFormat="1" applyFont="1" applyFill="1" applyBorder="1" applyAlignment="1">
      <alignment horizontal="center" vertical="center" wrapText="1"/>
    </xf>
    <xf numFmtId="0" fontId="1" fillId="0" borderId="5" xfId="58" applyNumberFormat="1" applyFont="1" applyFill="1" applyBorder="1" applyAlignment="1">
      <alignment horizontal="center" vertical="center" wrapText="1"/>
    </xf>
    <xf numFmtId="0" fontId="1" fillId="0" borderId="6" xfId="58" applyNumberFormat="1" applyFont="1" applyFill="1" applyBorder="1" applyAlignment="1">
      <alignment horizontal="center" vertical="center" wrapText="1"/>
    </xf>
    <xf numFmtId="0" fontId="1" fillId="0" borderId="1" xfId="58" applyNumberFormat="1" applyFont="1" applyFill="1" applyBorder="1" applyAlignment="1">
      <alignment horizontal="center" vertical="center" wrapText="1"/>
    </xf>
    <xf numFmtId="0" fontId="1" fillId="0" borderId="7" xfId="58" applyNumberFormat="1" applyFont="1" applyFill="1" applyBorder="1" applyAlignment="1">
      <alignment horizontal="center" vertical="center" wrapText="1"/>
    </xf>
    <xf numFmtId="0" fontId="9" fillId="0" borderId="8" xfId="70" applyNumberFormat="1" applyFont="1" applyFill="1" applyBorder="1" applyAlignment="1" applyProtection="1">
      <alignment horizontal="center" vertical="center" wrapText="1"/>
    </xf>
    <xf numFmtId="0" fontId="9" fillId="0" borderId="9" xfId="70" applyNumberFormat="1" applyFont="1" applyFill="1" applyBorder="1" applyAlignment="1" applyProtection="1">
      <alignment horizontal="center" vertical="center" wrapText="1"/>
    </xf>
    <xf numFmtId="0" fontId="9" fillId="0" borderId="10" xfId="70" applyNumberFormat="1" applyFont="1" applyFill="1" applyBorder="1" applyAlignment="1" applyProtection="1">
      <alignment horizontal="center" vertical="center" wrapText="1"/>
    </xf>
    <xf numFmtId="0" fontId="10" fillId="2" borderId="2" xfId="60" applyFont="1" applyFill="1" applyBorder="1" applyAlignment="1">
      <alignment vertical="center"/>
    </xf>
    <xf numFmtId="0" fontId="2" fillId="0" borderId="11" xfId="58" applyNumberFormat="1" applyFont="1" applyFill="1" applyBorder="1" applyAlignment="1">
      <alignment horizontal="center" vertical="center" wrapText="1"/>
    </xf>
    <xf numFmtId="0" fontId="9" fillId="0" borderId="2" xfId="70" applyNumberFormat="1" applyFont="1" applyFill="1" applyBorder="1" applyAlignment="1" applyProtection="1">
      <alignment horizontal="center" vertical="center" wrapText="1"/>
    </xf>
    <xf numFmtId="0" fontId="11" fillId="3" borderId="2" xfId="69" applyNumberFormat="1" applyFont="1" applyFill="1" applyBorder="1" applyAlignment="1" applyProtection="1">
      <alignment horizontal="center" vertical="center" wrapText="1"/>
    </xf>
    <xf numFmtId="0" fontId="10" fillId="4" borderId="2" xfId="60" applyFont="1" applyFill="1" applyBorder="1" applyAlignment="1">
      <alignment vertical="center"/>
    </xf>
    <xf numFmtId="0" fontId="12" fillId="0" borderId="2" xfId="58" applyNumberFormat="1" applyFont="1" applyFill="1" applyBorder="1" applyAlignment="1">
      <alignment vertical="center" wrapText="1"/>
    </xf>
    <xf numFmtId="0" fontId="13" fillId="3" borderId="2" xfId="69" applyNumberFormat="1" applyFont="1" applyFill="1" applyBorder="1" applyAlignment="1" applyProtection="1">
      <alignment horizontal="center" vertical="center" wrapText="1"/>
    </xf>
    <xf numFmtId="0" fontId="14" fillId="3" borderId="2" xfId="69" applyNumberFormat="1" applyFont="1" applyFill="1" applyBorder="1" applyAlignment="1" applyProtection="1">
      <alignment horizontal="left" vertical="center" wrapText="1"/>
    </xf>
    <xf numFmtId="0" fontId="15" fillId="0" borderId="2" xfId="60" applyFont="1" applyFill="1" applyBorder="1" applyAlignment="1">
      <alignment vertical="center"/>
    </xf>
    <xf numFmtId="0" fontId="16" fillId="0" borderId="2" xfId="58" applyNumberFormat="1" applyFont="1" applyFill="1" applyBorder="1" applyAlignment="1">
      <alignment horizontal="left" vertical="center" wrapText="1"/>
    </xf>
    <xf numFmtId="0" fontId="14" fillId="3" borderId="2" xfId="69" applyNumberFormat="1" applyFont="1" applyFill="1" applyBorder="1" applyAlignment="1" applyProtection="1">
      <alignment horizontal="center" vertical="center" wrapText="1"/>
    </xf>
    <xf numFmtId="0" fontId="15" fillId="5" borderId="2" xfId="60" applyFont="1" applyFill="1" applyBorder="1" applyAlignment="1">
      <alignment vertical="center"/>
    </xf>
    <xf numFmtId="0" fontId="17" fillId="0" borderId="2" xfId="0" applyFont="1" applyFill="1" applyBorder="1" applyAlignment="1">
      <alignment vertical="center"/>
    </xf>
    <xf numFmtId="0" fontId="14" fillId="3" borderId="8" xfId="69" applyNumberFormat="1" applyFont="1" applyFill="1" applyBorder="1" applyAlignment="1" applyProtection="1">
      <alignment horizontal="left" vertical="center" wrapText="1" shrinkToFit="1"/>
    </xf>
    <xf numFmtId="0" fontId="14" fillId="3" borderId="9" xfId="69" applyNumberFormat="1" applyFont="1" applyFill="1" applyBorder="1" applyAlignment="1" applyProtection="1">
      <alignment horizontal="left" vertical="center" wrapText="1" shrinkToFit="1"/>
    </xf>
    <xf numFmtId="0" fontId="14" fillId="3" borderId="10" xfId="69" applyNumberFormat="1" applyFont="1" applyFill="1" applyBorder="1" applyAlignment="1" applyProtection="1">
      <alignment horizontal="left" vertical="center" wrapText="1" shrinkToFit="1"/>
    </xf>
    <xf numFmtId="0" fontId="15" fillId="0" borderId="2" xfId="60" applyFont="1" applyFill="1" applyBorder="1" applyAlignment="1" applyProtection="1">
      <alignment vertical="center"/>
    </xf>
    <xf numFmtId="0" fontId="14" fillId="3" borderId="8" xfId="69" applyNumberFormat="1" applyFont="1" applyFill="1" applyBorder="1" applyAlignment="1" applyProtection="1">
      <alignment horizontal="left" vertical="center" wrapText="1"/>
    </xf>
    <xf numFmtId="0" fontId="14" fillId="3" borderId="9" xfId="69" applyNumberFormat="1" applyFont="1" applyFill="1" applyBorder="1" applyAlignment="1" applyProtection="1">
      <alignment horizontal="left" vertical="center" wrapText="1"/>
    </xf>
    <xf numFmtId="0" fontId="14" fillId="3" borderId="10" xfId="69" applyNumberFormat="1" applyFont="1" applyFill="1" applyBorder="1" applyAlignment="1" applyProtection="1">
      <alignment horizontal="left" vertical="center" wrapText="1"/>
    </xf>
    <xf numFmtId="0" fontId="13" fillId="0" borderId="2" xfId="69" applyNumberFormat="1" applyFont="1" applyFill="1" applyBorder="1" applyAlignment="1" applyProtection="1">
      <alignment horizontal="center" vertical="center" wrapText="1"/>
    </xf>
    <xf numFmtId="0" fontId="14" fillId="0" borderId="2" xfId="69" applyNumberFormat="1" applyFont="1" applyFill="1" applyBorder="1" applyAlignment="1" applyProtection="1">
      <alignment horizontal="left" vertical="center" wrapText="1"/>
    </xf>
    <xf numFmtId="0" fontId="15" fillId="3" borderId="2" xfId="60" applyFont="1" applyFill="1" applyBorder="1" applyAlignment="1" applyProtection="1">
      <alignment vertical="center" wrapText="1"/>
    </xf>
    <xf numFmtId="0" fontId="18" fillId="0" borderId="8" xfId="58" applyNumberFormat="1" applyFont="1" applyFill="1" applyBorder="1" applyAlignment="1">
      <alignment horizontal="center" vertical="center" wrapText="1"/>
    </xf>
    <xf numFmtId="0" fontId="19" fillId="0" borderId="8" xfId="58" applyNumberFormat="1" applyFont="1" applyFill="1" applyBorder="1" applyAlignment="1">
      <alignment horizontal="left" vertical="center" wrapText="1"/>
    </xf>
    <xf numFmtId="0" fontId="19" fillId="0" borderId="9" xfId="58" applyNumberFormat="1" applyFont="1" applyFill="1" applyBorder="1" applyAlignment="1">
      <alignment horizontal="left" vertical="center" wrapText="1"/>
    </xf>
    <xf numFmtId="0" fontId="19" fillId="0" borderId="10" xfId="58" applyNumberFormat="1" applyFont="1" applyFill="1" applyBorder="1" applyAlignment="1">
      <alignment horizontal="left" vertical="center" wrapText="1"/>
    </xf>
    <xf numFmtId="177" fontId="20" fillId="0" borderId="2" xfId="68" applyNumberFormat="1" applyFont="1" applyFill="1" applyBorder="1" applyAlignment="1">
      <alignment horizontal="right" vertical="center" wrapText="1" shrinkToFit="1"/>
    </xf>
    <xf numFmtId="0" fontId="21" fillId="0" borderId="2" xfId="58" applyFont="1" applyFill="1" applyBorder="1" applyAlignment="1">
      <alignment horizontal="left" vertical="center"/>
    </xf>
    <xf numFmtId="177" fontId="20" fillId="0" borderId="2" xfId="68" applyNumberFormat="1" applyFont="1" applyFill="1" applyBorder="1" applyAlignment="1" applyProtection="1">
      <alignment horizontal="right" vertical="center" wrapText="1" shrinkToFit="1"/>
    </xf>
    <xf numFmtId="0" fontId="19" fillId="0" borderId="3" xfId="58" applyNumberFormat="1" applyFont="1" applyFill="1" applyBorder="1" applyAlignment="1">
      <alignment horizontal="left" vertical="center" wrapText="1"/>
    </xf>
    <xf numFmtId="0" fontId="19" fillId="0" borderId="4" xfId="58" applyNumberFormat="1" applyFont="1" applyFill="1" applyBorder="1" applyAlignment="1">
      <alignment horizontal="left" vertical="center" wrapText="1"/>
    </xf>
    <xf numFmtId="0" fontId="19" fillId="0" borderId="5" xfId="58" applyNumberFormat="1" applyFont="1" applyFill="1" applyBorder="1" applyAlignment="1">
      <alignment horizontal="left" vertical="center" wrapText="1"/>
    </xf>
    <xf numFmtId="0" fontId="19" fillId="0" borderId="12" xfId="58" applyNumberFormat="1" applyFont="1" applyFill="1" applyBorder="1" applyAlignment="1">
      <alignment horizontal="right" vertical="center" wrapText="1"/>
    </xf>
    <xf numFmtId="0" fontId="16" fillId="0" borderId="12" xfId="58" applyNumberFormat="1" applyFont="1" applyFill="1" applyBorder="1" applyAlignment="1">
      <alignment horizontal="left" vertical="center" wrapText="1"/>
    </xf>
    <xf numFmtId="0" fontId="19" fillId="0" borderId="6" xfId="58" applyNumberFormat="1" applyFont="1" applyFill="1" applyBorder="1" applyAlignment="1">
      <alignment horizontal="left" vertical="center" wrapText="1"/>
    </xf>
    <xf numFmtId="0" fontId="19" fillId="0" borderId="1" xfId="58" applyNumberFormat="1" applyFont="1" applyFill="1" applyBorder="1" applyAlignment="1">
      <alignment horizontal="left" vertical="center" wrapText="1"/>
    </xf>
    <xf numFmtId="0" fontId="19" fillId="0" borderId="7" xfId="58" applyNumberFormat="1" applyFont="1" applyFill="1" applyBorder="1" applyAlignment="1">
      <alignment horizontal="left" vertical="center" wrapText="1"/>
    </xf>
    <xf numFmtId="0" fontId="19" fillId="0" borderId="11" xfId="58" applyNumberFormat="1" applyFont="1" applyFill="1" applyBorder="1" applyAlignment="1">
      <alignment horizontal="right" vertical="center" wrapText="1"/>
    </xf>
    <xf numFmtId="0" fontId="16" fillId="0" borderId="11" xfId="58" applyNumberFormat="1" applyFont="1" applyFill="1" applyBorder="1" applyAlignment="1">
      <alignment horizontal="left" vertical="center" wrapText="1"/>
    </xf>
    <xf numFmtId="0" fontId="19" fillId="0" borderId="2" xfId="58" applyNumberFormat="1" applyFont="1" applyFill="1" applyBorder="1" applyAlignment="1">
      <alignment horizontal="right" vertical="center" wrapText="1"/>
    </xf>
    <xf numFmtId="0" fontId="19" fillId="0" borderId="2" xfId="58" applyNumberFormat="1" applyFont="1" applyFill="1" applyBorder="1" applyAlignment="1" applyProtection="1">
      <alignment horizontal="right" vertical="center" wrapText="1"/>
    </xf>
    <xf numFmtId="0" fontId="19" fillId="0" borderId="2" xfId="64" applyFont="1" applyFill="1" applyBorder="1" applyAlignment="1" applyProtection="1">
      <alignment horizontal="right" vertical="center"/>
    </xf>
    <xf numFmtId="0" fontId="9" fillId="0" borderId="8" xfId="58" applyNumberFormat="1" applyFont="1" applyFill="1" applyBorder="1" applyAlignment="1">
      <alignment horizontal="center" vertical="center" wrapText="1"/>
    </xf>
    <xf numFmtId="0" fontId="9" fillId="0" borderId="9" xfId="58" applyNumberFormat="1" applyFont="1" applyFill="1" applyBorder="1" applyAlignment="1">
      <alignment horizontal="center" vertical="center" wrapText="1"/>
    </xf>
    <xf numFmtId="0" fontId="9" fillId="0" borderId="10" xfId="58" applyNumberFormat="1" applyFont="1" applyFill="1" applyBorder="1" applyAlignment="1">
      <alignment horizontal="center" vertical="center" wrapText="1"/>
    </xf>
    <xf numFmtId="0" fontId="22" fillId="0" borderId="2" xfId="58" applyNumberFormat="1" applyFont="1" applyFill="1" applyBorder="1" applyAlignment="1">
      <alignment horizontal="center" vertical="center" wrapText="1"/>
    </xf>
    <xf numFmtId="0" fontId="23" fillId="0" borderId="2" xfId="58" applyNumberFormat="1" applyFont="1" applyFill="1" applyBorder="1" applyAlignment="1">
      <alignment horizontal="left" vertical="center" wrapText="1"/>
    </xf>
    <xf numFmtId="0" fontId="19" fillId="0" borderId="8" xfId="58" applyNumberFormat="1" applyFont="1" applyFill="1" applyBorder="1" applyAlignment="1">
      <alignment horizontal="center" vertical="center" wrapText="1"/>
    </xf>
    <xf numFmtId="0" fontId="12" fillId="0" borderId="2" xfId="58" applyNumberFormat="1" applyFont="1" applyFill="1" applyBorder="1" applyAlignment="1">
      <alignment horizontal="center" vertical="center" wrapText="1"/>
    </xf>
    <xf numFmtId="0" fontId="16" fillId="0" borderId="2" xfId="58" applyNumberFormat="1" applyFont="1" applyFill="1" applyBorder="1" applyAlignment="1">
      <alignment horizontal="left" wrapText="1"/>
    </xf>
    <xf numFmtId="9" fontId="2" fillId="0" borderId="11" xfId="67" applyFont="1" applyFill="1" applyBorder="1" applyAlignment="1" applyProtection="1">
      <alignment horizontal="center" vertical="center" wrapText="1"/>
    </xf>
    <xf numFmtId="9" fontId="2" fillId="0" borderId="11" xfId="67" applyNumberFormat="1" applyFont="1" applyFill="1" applyBorder="1" applyAlignment="1" applyProtection="1">
      <alignment horizontal="center" vertical="center" wrapText="1"/>
    </xf>
    <xf numFmtId="0" fontId="3" fillId="0" borderId="0" xfId="0" applyFont="1" applyFill="1" applyBorder="1" applyAlignment="1">
      <alignment horizontal="left" vertical="center" wrapText="1"/>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5" fillId="0" borderId="0" xfId="0" applyFont="1" applyFill="1" applyBorder="1" applyAlignment="1">
      <alignment horizontal="left" vertical="center"/>
    </xf>
    <xf numFmtId="176" fontId="24" fillId="0" borderId="0" xfId="0" applyNumberFormat="1" applyFont="1" applyFill="1" applyBorder="1" applyAlignment="1">
      <alignment horizontal="center" vertical="center"/>
    </xf>
    <xf numFmtId="178" fontId="24" fillId="0" borderId="0" xfId="0" applyNumberFormat="1" applyFont="1" applyFill="1" applyBorder="1" applyAlignment="1">
      <alignment horizontal="center" vertical="center"/>
    </xf>
    <xf numFmtId="178" fontId="25" fillId="0" borderId="0" xfId="0" applyNumberFormat="1" applyFont="1" applyFill="1" applyBorder="1" applyAlignment="1">
      <alignment horizontal="left" vertical="center"/>
    </xf>
    <xf numFmtId="177" fontId="24"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6" fillId="0" borderId="0" xfId="0" applyFont="1" applyFill="1" applyAlignment="1">
      <alignment horizontal="center" vertical="center"/>
    </xf>
    <xf numFmtId="0" fontId="26" fillId="0" borderId="0" xfId="0" applyFont="1" applyFill="1" applyAlignment="1">
      <alignment horizontal="left" vertical="center"/>
    </xf>
    <xf numFmtId="0" fontId="27" fillId="0" borderId="0" xfId="0" applyFont="1" applyFill="1" applyAlignment="1">
      <alignment horizontal="center" vertical="center"/>
    </xf>
    <xf numFmtId="176" fontId="26" fillId="0" borderId="0" xfId="0" applyNumberFormat="1" applyFont="1" applyFill="1" applyAlignment="1">
      <alignment horizontal="center" vertical="center"/>
    </xf>
    <xf numFmtId="0" fontId="28" fillId="0" borderId="2" xfId="0" applyFont="1" applyFill="1" applyBorder="1" applyAlignment="1">
      <alignment horizontal="center" vertical="center"/>
    </xf>
    <xf numFmtId="0" fontId="28" fillId="0" borderId="2" xfId="0" applyFont="1" applyFill="1" applyBorder="1" applyAlignment="1">
      <alignment horizontal="center" vertical="center" wrapText="1"/>
    </xf>
    <xf numFmtId="0" fontId="29" fillId="0" borderId="2" xfId="0" applyNumberFormat="1" applyFont="1" applyFill="1" applyBorder="1" applyAlignment="1">
      <alignment horizontal="center" vertical="center" wrapText="1"/>
    </xf>
    <xf numFmtId="176" fontId="29" fillId="0" borderId="2" xfId="0" applyNumberFormat="1" applyFont="1" applyFill="1" applyBorder="1" applyAlignment="1">
      <alignment horizontal="center" vertical="center" wrapText="1"/>
    </xf>
    <xf numFmtId="176" fontId="29" fillId="0" borderId="13" xfId="0" applyNumberFormat="1" applyFont="1" applyFill="1" applyBorder="1" applyAlignment="1">
      <alignment horizontal="center" vertical="center" wrapText="1"/>
    </xf>
    <xf numFmtId="176" fontId="29" fillId="0" borderId="11" xfId="0" applyNumberFormat="1" applyFont="1" applyFill="1" applyBorder="1" applyAlignment="1">
      <alignment horizontal="center" vertical="center" wrapText="1"/>
    </xf>
    <xf numFmtId="0" fontId="30" fillId="0" borderId="2" xfId="0" applyFont="1" applyFill="1" applyBorder="1" applyAlignment="1">
      <alignment horizontal="center" vertical="center"/>
    </xf>
    <xf numFmtId="176" fontId="31" fillId="0" borderId="11" xfId="0" applyNumberFormat="1" applyFont="1" applyFill="1" applyBorder="1" applyAlignment="1">
      <alignment horizontal="center" vertical="center" wrapText="1"/>
    </xf>
    <xf numFmtId="0" fontId="32" fillId="0" borderId="8" xfId="0" applyFont="1" applyFill="1" applyBorder="1" applyAlignment="1">
      <alignment horizontal="left" vertical="center" wrapTex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0" fontId="34" fillId="0" borderId="2" xfId="0" applyNumberFormat="1" applyFont="1" applyFill="1" applyBorder="1" applyAlignment="1">
      <alignment horizontal="left" vertical="center" wrapText="1"/>
    </xf>
    <xf numFmtId="176" fontId="35" fillId="0" borderId="2" xfId="0" applyNumberFormat="1" applyFont="1" applyFill="1" applyBorder="1" applyAlignment="1">
      <alignment vertical="center"/>
    </xf>
    <xf numFmtId="0" fontId="36" fillId="0" borderId="2" xfId="64" applyNumberFormat="1" applyFont="1" applyFill="1" applyBorder="1" applyAlignment="1">
      <alignment horizontal="left" vertical="center" wrapText="1"/>
    </xf>
    <xf numFmtId="0" fontId="3" fillId="0" borderId="2" xfId="0" applyFont="1" applyFill="1" applyBorder="1" applyAlignment="1">
      <alignment vertical="center" wrapText="1"/>
    </xf>
    <xf numFmtId="0" fontId="16" fillId="0" borderId="2"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37" fillId="0" borderId="2" xfId="0" applyFont="1" applyFill="1" applyBorder="1" applyAlignment="1">
      <alignment vertical="center" wrapText="1"/>
    </xf>
    <xf numFmtId="176" fontId="36" fillId="0" borderId="2" xfId="64" applyNumberFormat="1" applyFont="1" applyFill="1" applyBorder="1" applyAlignment="1">
      <alignment horizontal="center" vertical="center" wrapText="1"/>
    </xf>
    <xf numFmtId="0" fontId="36"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176" fontId="33" fillId="0" borderId="2"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178" fontId="34" fillId="0" borderId="2" xfId="0" applyNumberFormat="1" applyFont="1" applyFill="1" applyBorder="1" applyAlignment="1">
      <alignment horizontal="left" vertical="center" wrapText="1"/>
    </xf>
    <xf numFmtId="176" fontId="17" fillId="0" borderId="2" xfId="0" applyNumberFormat="1" applyFont="1" applyFill="1" applyBorder="1" applyAlignment="1">
      <alignment horizontal="center" vertical="center" wrapText="1"/>
    </xf>
    <xf numFmtId="0" fontId="15" fillId="3" borderId="2" xfId="0" applyFont="1" applyFill="1" applyBorder="1" applyAlignment="1">
      <alignment vertical="center" wrapText="1"/>
    </xf>
    <xf numFmtId="0" fontId="15" fillId="0" borderId="2" xfId="0" applyFont="1" applyFill="1" applyBorder="1" applyAlignment="1">
      <alignment vertical="center" wrapText="1"/>
    </xf>
    <xf numFmtId="0" fontId="14" fillId="0" borderId="2" xfId="0" applyFont="1" applyFill="1" applyBorder="1" applyAlignment="1">
      <alignment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34" fillId="0" borderId="2" xfId="0" applyFont="1" applyFill="1" applyBorder="1" applyAlignment="1">
      <alignment vertical="center" wrapText="1"/>
    </xf>
    <xf numFmtId="176" fontId="17" fillId="3" borderId="2"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25" fillId="3" borderId="2" xfId="0" applyFont="1" applyFill="1" applyBorder="1" applyAlignment="1">
      <alignment vertical="center" wrapText="1"/>
    </xf>
    <xf numFmtId="178" fontId="36" fillId="0" borderId="2" xfId="0" applyNumberFormat="1" applyFont="1" applyFill="1" applyBorder="1" applyAlignment="1">
      <alignment horizontal="left" vertical="center" wrapText="1"/>
    </xf>
    <xf numFmtId="176" fontId="3" fillId="0" borderId="2" xfId="0" applyNumberFormat="1" applyFont="1" applyFill="1" applyBorder="1" applyAlignment="1">
      <alignment horizontal="center" vertical="center"/>
    </xf>
    <xf numFmtId="0" fontId="25" fillId="3" borderId="2" xfId="0" applyFont="1" applyFill="1" applyBorder="1" applyAlignment="1">
      <alignment horizontal="left" vertical="center" wrapText="1"/>
    </xf>
    <xf numFmtId="176" fontId="3" fillId="3" borderId="2" xfId="0" applyNumberFormat="1" applyFont="1" applyFill="1" applyBorder="1" applyAlignment="1">
      <alignment horizontal="center" vertical="center"/>
    </xf>
    <xf numFmtId="0" fontId="38" fillId="0" borderId="2" xfId="0" applyFont="1" applyFill="1" applyBorder="1" applyAlignment="1">
      <alignment horizontal="left" vertical="center" wrapText="1"/>
    </xf>
    <xf numFmtId="0" fontId="39" fillId="6" borderId="2" xfId="0" applyFont="1" applyFill="1" applyBorder="1" applyAlignment="1">
      <alignment horizontal="left" vertical="center" wrapText="1"/>
    </xf>
    <xf numFmtId="178" fontId="3" fillId="0" borderId="2" xfId="0" applyNumberFormat="1" applyFont="1" applyFill="1" applyBorder="1" applyAlignment="1">
      <alignment horizontal="left" vertical="center" wrapText="1"/>
    </xf>
    <xf numFmtId="0" fontId="27" fillId="0" borderId="0" xfId="0" applyFont="1" applyFill="1" applyAlignment="1">
      <alignment horizontal="left" vertical="center"/>
    </xf>
    <xf numFmtId="0" fontId="40" fillId="0" borderId="0" xfId="0" applyFont="1" applyFill="1" applyAlignment="1">
      <alignment horizontal="center" vertical="center"/>
    </xf>
    <xf numFmtId="178" fontId="29" fillId="0" borderId="2" xfId="0" applyNumberFormat="1" applyFont="1" applyFill="1" applyBorder="1" applyAlignment="1">
      <alignment horizontal="center" vertical="center" wrapText="1"/>
    </xf>
    <xf numFmtId="178" fontId="29" fillId="0" borderId="13" xfId="0" applyNumberFormat="1" applyFont="1" applyFill="1" applyBorder="1" applyAlignment="1">
      <alignment horizontal="center" vertical="center" wrapText="1"/>
    </xf>
    <xf numFmtId="178" fontId="29" fillId="0" borderId="2" xfId="0" applyNumberFormat="1" applyFont="1" applyFill="1" applyBorder="1" applyAlignment="1">
      <alignment horizontal="center" vertical="center"/>
    </xf>
    <xf numFmtId="177" fontId="29" fillId="0" borderId="2" xfId="0" applyNumberFormat="1" applyFont="1" applyFill="1" applyBorder="1" applyAlignment="1">
      <alignment horizontal="center" vertical="center" wrapText="1"/>
    </xf>
    <xf numFmtId="178" fontId="29" fillId="0" borderId="11" xfId="0" applyNumberFormat="1" applyFont="1" applyFill="1" applyBorder="1" applyAlignment="1">
      <alignment horizontal="center" vertical="center" wrapText="1"/>
    </xf>
    <xf numFmtId="177" fontId="29" fillId="0" borderId="2" xfId="0" applyNumberFormat="1" applyFont="1" applyFill="1" applyBorder="1" applyAlignment="1">
      <alignment horizontal="left" vertical="center"/>
    </xf>
    <xf numFmtId="176" fontId="41" fillId="0" borderId="2" xfId="0" applyNumberFormat="1" applyFont="1" applyFill="1" applyBorder="1" applyAlignment="1">
      <alignment horizontal="center" vertical="center"/>
    </xf>
    <xf numFmtId="0" fontId="42" fillId="0" borderId="2" xfId="0" applyNumberFormat="1" applyFont="1" applyFill="1" applyBorder="1" applyAlignment="1">
      <alignment horizontal="left" vertical="center" wrapText="1"/>
    </xf>
    <xf numFmtId="49" fontId="43" fillId="0" borderId="2" xfId="21" applyNumberFormat="1" applyFont="1" applyFill="1" applyBorder="1" applyAlignment="1">
      <alignment horizontal="center" vertical="center" wrapText="1"/>
    </xf>
    <xf numFmtId="178" fontId="44" fillId="0" borderId="2" xfId="0" applyNumberFormat="1" applyFont="1" applyFill="1" applyBorder="1" applyAlignment="1">
      <alignment vertical="center" wrapText="1"/>
    </xf>
    <xf numFmtId="0" fontId="45" fillId="3" borderId="2" xfId="66" applyNumberFormat="1" applyFont="1" applyFill="1" applyBorder="1" applyAlignment="1">
      <alignment horizontal="left" vertical="center" wrapText="1"/>
    </xf>
    <xf numFmtId="0" fontId="24" fillId="0" borderId="2" xfId="0" applyFont="1" applyFill="1" applyBorder="1" applyAlignment="1">
      <alignment horizontal="center" vertical="center"/>
    </xf>
    <xf numFmtId="179" fontId="24" fillId="0" borderId="2" xfId="0" applyNumberFormat="1" applyFont="1" applyFill="1" applyBorder="1" applyAlignment="1">
      <alignment horizontal="center" vertical="center"/>
    </xf>
    <xf numFmtId="178" fontId="46" fillId="0" borderId="2" xfId="0" applyNumberFormat="1" applyFont="1" applyFill="1" applyBorder="1" applyAlignment="1">
      <alignment vertical="center" wrapText="1"/>
    </xf>
    <xf numFmtId="178" fontId="24" fillId="0" borderId="2" xfId="0" applyNumberFormat="1" applyFont="1" applyFill="1" applyBorder="1" applyAlignment="1">
      <alignment horizontal="center" vertical="center"/>
    </xf>
    <xf numFmtId="180" fontId="17" fillId="0" borderId="2" xfId="0" applyNumberFormat="1" applyFont="1" applyFill="1" applyBorder="1" applyAlignment="1">
      <alignment horizontal="center" vertical="center" wrapText="1"/>
    </xf>
    <xf numFmtId="49" fontId="47" fillId="0" borderId="2" xfId="21" applyNumberFormat="1" applyFont="1" applyFill="1" applyBorder="1" applyAlignment="1">
      <alignment horizontal="center" vertical="center" wrapText="1"/>
    </xf>
    <xf numFmtId="181" fontId="24" fillId="0" borderId="2" xfId="0" applyNumberFormat="1" applyFont="1" applyFill="1" applyBorder="1" applyAlignment="1">
      <alignment horizontal="center" vertical="center"/>
    </xf>
    <xf numFmtId="0" fontId="46"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80" fontId="17" fillId="3" borderId="2" xfId="0" applyNumberFormat="1" applyFont="1" applyFill="1" applyBorder="1" applyAlignment="1">
      <alignment horizontal="center" vertical="center" wrapText="1"/>
    </xf>
    <xf numFmtId="0" fontId="33" fillId="0" borderId="2" xfId="0" applyFont="1" applyFill="1" applyBorder="1" applyAlignment="1">
      <alignment horizontal="center" vertical="center"/>
    </xf>
    <xf numFmtId="0" fontId="0" fillId="0" borderId="2" xfId="21"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3" borderId="2" xfId="21" applyNumberFormat="1" applyFont="1" applyFill="1" applyBorder="1" applyAlignment="1">
      <alignment horizontal="center" vertical="center" wrapText="1"/>
    </xf>
    <xf numFmtId="180" fontId="33" fillId="0" borderId="2" xfId="0" applyNumberFormat="1" applyFont="1" applyFill="1" applyBorder="1" applyAlignment="1">
      <alignment horizontal="center" vertical="center"/>
    </xf>
    <xf numFmtId="0" fontId="47" fillId="0" borderId="2" xfId="0" applyNumberFormat="1" applyFont="1" applyFill="1" applyBorder="1" applyAlignment="1">
      <alignment horizontal="center" vertical="center" wrapText="1"/>
    </xf>
    <xf numFmtId="180" fontId="3" fillId="0" borderId="2" xfId="0" applyNumberFormat="1" applyFont="1" applyFill="1" applyBorder="1" applyAlignment="1">
      <alignment horizontal="center" vertical="center"/>
    </xf>
    <xf numFmtId="180" fontId="3" fillId="3" borderId="2" xfId="0" applyNumberFormat="1" applyFont="1" applyFill="1" applyBorder="1" applyAlignment="1">
      <alignment horizontal="center" vertical="center"/>
    </xf>
    <xf numFmtId="0" fontId="29" fillId="0" borderId="12" xfId="0" applyNumberFormat="1" applyFont="1" applyFill="1" applyBorder="1" applyAlignment="1">
      <alignment horizontal="center" vertical="center" wrapText="1"/>
    </xf>
    <xf numFmtId="0" fontId="29" fillId="0" borderId="13" xfId="0" applyNumberFormat="1" applyFont="1" applyFill="1" applyBorder="1" applyAlignment="1">
      <alignment horizontal="center" vertical="center" wrapText="1"/>
    </xf>
    <xf numFmtId="0" fontId="29" fillId="0" borderId="11" xfId="0" applyNumberFormat="1" applyFont="1" applyFill="1" applyBorder="1" applyAlignment="1">
      <alignment horizontal="center" vertical="center" wrapText="1"/>
    </xf>
    <xf numFmtId="0" fontId="33" fillId="0" borderId="2" xfId="0" applyFont="1" applyFill="1" applyBorder="1" applyAlignment="1">
      <alignment vertical="center"/>
    </xf>
    <xf numFmtId="178" fontId="46" fillId="0" borderId="2" xfId="0" applyNumberFormat="1" applyFont="1" applyFill="1" applyBorder="1" applyAlignment="1">
      <alignment horizontal="center" vertical="center" wrapText="1"/>
    </xf>
    <xf numFmtId="0" fontId="17" fillId="0" borderId="2" xfId="0" applyFont="1" applyFill="1" applyBorder="1" applyAlignment="1">
      <alignment vertical="center" wrapText="1"/>
    </xf>
    <xf numFmtId="182" fontId="46" fillId="0" borderId="2" xfId="0" applyNumberFormat="1" applyFont="1" applyFill="1" applyBorder="1" applyAlignment="1">
      <alignment horizontal="center" vertical="center" wrapText="1"/>
    </xf>
    <xf numFmtId="0" fontId="48" fillId="6" borderId="2" xfId="0" applyFont="1" applyFill="1" applyBorder="1" applyAlignment="1">
      <alignment horizontal="left" vertical="center" wrapText="1"/>
    </xf>
    <xf numFmtId="176" fontId="49" fillId="0" borderId="2" xfId="64" applyNumberFormat="1" applyFont="1" applyFill="1" applyBorder="1" applyAlignment="1">
      <alignment horizontal="center" vertical="center" wrapText="1"/>
    </xf>
    <xf numFmtId="0" fontId="3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48" fillId="6" borderId="11" xfId="0" applyFont="1" applyFill="1" applyBorder="1" applyAlignment="1">
      <alignment horizontal="left" vertical="center" wrapText="1"/>
    </xf>
    <xf numFmtId="176" fontId="50" fillId="0" borderId="2" xfId="0" applyNumberFormat="1" applyFont="1" applyFill="1" applyBorder="1" applyAlignment="1">
      <alignment horizontal="center" vertical="center"/>
    </xf>
    <xf numFmtId="0" fontId="38" fillId="6" borderId="2" xfId="0" applyFont="1" applyFill="1" applyBorder="1" applyAlignment="1">
      <alignment horizontal="left" vertical="center" wrapText="1"/>
    </xf>
    <xf numFmtId="0" fontId="51" fillId="0" borderId="2" xfId="0" applyFont="1" applyFill="1" applyBorder="1" applyAlignment="1">
      <alignment horizontal="center" vertical="center"/>
    </xf>
    <xf numFmtId="176" fontId="52" fillId="6" borderId="2" xfId="0" applyNumberFormat="1" applyFont="1" applyFill="1" applyBorder="1" applyAlignment="1">
      <alignment horizontal="center" vertical="center"/>
    </xf>
    <xf numFmtId="0" fontId="53" fillId="6" borderId="2" xfId="0" applyFont="1" applyFill="1" applyBorder="1" applyAlignment="1">
      <alignment horizontal="left" vertical="center" wrapText="1"/>
    </xf>
    <xf numFmtId="0" fontId="54" fillId="6" borderId="2" xfId="0" applyFont="1" applyFill="1" applyBorder="1" applyAlignment="1">
      <alignment horizontal="left" vertical="center" wrapText="1"/>
    </xf>
    <xf numFmtId="176" fontId="53" fillId="6" borderId="2" xfId="0" applyNumberFormat="1" applyFont="1" applyFill="1" applyBorder="1" applyAlignment="1">
      <alignment horizontal="center" vertical="center"/>
    </xf>
    <xf numFmtId="176" fontId="55" fillId="0" borderId="2" xfId="0" applyNumberFormat="1" applyFont="1" applyFill="1" applyBorder="1" applyAlignment="1">
      <alignment horizontal="center" vertical="center" wrapText="1"/>
    </xf>
    <xf numFmtId="0" fontId="46" fillId="0" borderId="2" xfId="0" applyFont="1" applyFill="1" applyBorder="1" applyAlignment="1">
      <alignment horizontal="left" vertical="center" wrapText="1"/>
    </xf>
    <xf numFmtId="176" fontId="56" fillId="6"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47" fillId="0" borderId="2" xfId="21" applyFont="1" applyFill="1" applyBorder="1" applyAlignment="1">
      <alignment horizontal="center" vertical="center" wrapText="1"/>
    </xf>
    <xf numFmtId="177" fontId="47" fillId="0" borderId="2" xfId="21" applyNumberFormat="1" applyFont="1" applyFill="1" applyBorder="1" applyAlignment="1">
      <alignment horizontal="center" vertical="center" wrapText="1"/>
    </xf>
    <xf numFmtId="0" fontId="52" fillId="6" borderId="2" xfId="0" applyFont="1" applyFill="1" applyBorder="1" applyAlignment="1">
      <alignment horizontal="center" vertical="center"/>
    </xf>
    <xf numFmtId="0" fontId="54" fillId="6" borderId="2" xfId="0" applyNumberFormat="1" applyFont="1" applyFill="1" applyBorder="1" applyAlignment="1">
      <alignment horizontal="left" vertical="center" wrapText="1"/>
    </xf>
    <xf numFmtId="0" fontId="57" fillId="0" borderId="2" xfId="0" applyFont="1" applyFill="1" applyBorder="1" applyAlignment="1">
      <alignment horizontal="center" vertical="center"/>
    </xf>
    <xf numFmtId="0" fontId="58" fillId="6" borderId="2" xfId="0" applyFont="1" applyFill="1" applyBorder="1" applyAlignment="1">
      <alignment horizontal="center" vertical="center" wrapText="1"/>
    </xf>
    <xf numFmtId="181" fontId="57" fillId="6" borderId="2" xfId="0" applyNumberFormat="1" applyFont="1" applyFill="1" applyBorder="1" applyAlignment="1">
      <alignment horizontal="center" vertical="center" wrapText="1"/>
    </xf>
    <xf numFmtId="0" fontId="53" fillId="6" borderId="2" xfId="0" applyFont="1" applyFill="1" applyBorder="1" applyAlignment="1">
      <alignment horizontal="center" vertical="center"/>
    </xf>
    <xf numFmtId="0" fontId="55" fillId="0" borderId="2"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45" fillId="6" borderId="2" xfId="0" applyFont="1" applyFill="1" applyBorder="1" applyAlignment="1">
      <alignment horizontal="center" vertical="center" wrapText="1"/>
    </xf>
    <xf numFmtId="0" fontId="51" fillId="0" borderId="2" xfId="0" applyFont="1" applyFill="1" applyBorder="1" applyAlignment="1">
      <alignment vertical="center"/>
    </xf>
    <xf numFmtId="0" fontId="52" fillId="6" borderId="2" xfId="0" applyFont="1" applyFill="1" applyBorder="1" applyAlignment="1">
      <alignment horizontal="left" vertical="center" wrapText="1"/>
    </xf>
    <xf numFmtId="176" fontId="52" fillId="6" borderId="2" xfId="0" applyNumberFormat="1" applyFont="1" applyFill="1" applyBorder="1" applyAlignment="1">
      <alignment horizontal="center" vertical="center" wrapText="1"/>
    </xf>
    <xf numFmtId="178" fontId="59" fillId="6" borderId="2" xfId="0" applyNumberFormat="1" applyFont="1" applyFill="1" applyBorder="1" applyAlignment="1">
      <alignment horizontal="left" vertical="center" wrapText="1"/>
    </xf>
    <xf numFmtId="176" fontId="60" fillId="6" borderId="2" xfId="0" applyNumberFormat="1" applyFont="1" applyFill="1" applyBorder="1" applyAlignment="1">
      <alignment horizontal="center" vertical="center" wrapText="1"/>
    </xf>
    <xf numFmtId="176" fontId="45" fillId="6" borderId="2" xfId="0" applyNumberFormat="1" applyFont="1" applyFill="1" applyBorder="1" applyAlignment="1">
      <alignment horizontal="center" vertical="center" wrapText="1"/>
    </xf>
    <xf numFmtId="176" fontId="61" fillId="6" borderId="2" xfId="0" applyNumberFormat="1" applyFont="1" applyFill="1" applyBorder="1" applyAlignment="1">
      <alignment horizontal="center" vertical="center" wrapText="1"/>
    </xf>
    <xf numFmtId="176" fontId="45" fillId="6" borderId="2" xfId="0" applyNumberFormat="1" applyFont="1" applyFill="1" applyBorder="1" applyAlignment="1">
      <alignment horizontal="center" vertical="center"/>
    </xf>
    <xf numFmtId="49" fontId="44" fillId="0" borderId="2" xfId="21" applyNumberFormat="1" applyFont="1" applyFill="1" applyBorder="1" applyAlignment="1">
      <alignment horizontal="left" vertical="center" wrapText="1"/>
    </xf>
    <xf numFmtId="0" fontId="0" fillId="0" borderId="2" xfId="0" applyFont="1" applyBorder="1" applyAlignment="1">
      <alignment horizontal="center" vertical="center"/>
    </xf>
    <xf numFmtId="0" fontId="46" fillId="0" borderId="2" xfId="0" applyFont="1" applyBorder="1" applyAlignment="1">
      <alignment horizontal="center" vertical="center"/>
    </xf>
    <xf numFmtId="0" fontId="46" fillId="0" borderId="2" xfId="21" applyFont="1" applyFill="1" applyBorder="1" applyAlignment="1">
      <alignment horizontal="left" vertical="center" wrapText="1"/>
    </xf>
    <xf numFmtId="0" fontId="62" fillId="0" borderId="2" xfId="0" applyFont="1" applyFill="1" applyBorder="1" applyAlignment="1">
      <alignment horizontal="lef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xf>
    <xf numFmtId="176" fontId="63" fillId="0" borderId="2" xfId="21" applyNumberFormat="1" applyFont="1" applyFill="1" applyBorder="1" applyAlignment="1">
      <alignment horizontal="center" vertical="center" wrapText="1"/>
    </xf>
    <xf numFmtId="0" fontId="49" fillId="0" borderId="2" xfId="0" applyFont="1" applyFill="1" applyBorder="1" applyAlignment="1">
      <alignment vertical="center" wrapText="1"/>
    </xf>
    <xf numFmtId="0" fontId="34" fillId="0" borderId="2" xfId="21" applyFont="1" applyFill="1" applyBorder="1" applyAlignment="1">
      <alignment horizontal="left" vertical="center" wrapText="1"/>
    </xf>
    <xf numFmtId="176" fontId="64" fillId="0" borderId="2" xfId="64" applyNumberFormat="1" applyFont="1" applyFill="1" applyBorder="1" applyAlignment="1">
      <alignment horizontal="center" vertical="center" wrapText="1"/>
    </xf>
    <xf numFmtId="0" fontId="39" fillId="0" borderId="2" xfId="0" applyFont="1" applyFill="1" applyBorder="1" applyAlignment="1">
      <alignment horizontal="left" vertical="center" wrapText="1"/>
    </xf>
    <xf numFmtId="0" fontId="34" fillId="3" borderId="2" xfId="21" applyFont="1" applyFill="1" applyBorder="1" applyAlignment="1">
      <alignment horizontal="left" vertical="center" wrapText="1"/>
    </xf>
    <xf numFmtId="176" fontId="65" fillId="0" borderId="2" xfId="64" applyNumberFormat="1" applyFont="1" applyFill="1" applyBorder="1" applyAlignment="1">
      <alignment horizontal="center" vertical="center" wrapText="1"/>
    </xf>
    <xf numFmtId="0" fontId="36" fillId="0" borderId="10" xfId="64" applyNumberFormat="1" applyFont="1" applyFill="1" applyBorder="1" applyAlignment="1">
      <alignment horizontal="left" vertical="center" wrapText="1"/>
    </xf>
    <xf numFmtId="0" fontId="24" fillId="0" borderId="2" xfId="0" applyFont="1" applyFill="1" applyBorder="1" applyAlignment="1">
      <alignment horizontal="left" vertical="center"/>
    </xf>
    <xf numFmtId="0" fontId="53" fillId="0" borderId="2" xfId="0" applyFont="1" applyFill="1" applyBorder="1" applyAlignment="1">
      <alignment horizontal="left" vertical="center" wrapText="1"/>
    </xf>
    <xf numFmtId="176" fontId="53" fillId="0" borderId="2" xfId="0" applyNumberFormat="1" applyFont="1" applyFill="1" applyBorder="1" applyAlignment="1">
      <alignment horizontal="center" vertical="center"/>
    </xf>
    <xf numFmtId="180" fontId="53" fillId="0" borderId="2" xfId="0" applyNumberFormat="1" applyFont="1" applyFill="1" applyBorder="1" applyAlignment="1">
      <alignment horizontal="center" vertical="center"/>
    </xf>
    <xf numFmtId="0" fontId="46" fillId="0" borderId="2" xfId="0" applyNumberFormat="1" applyFont="1" applyFill="1" applyBorder="1" applyAlignment="1">
      <alignment horizontal="left" vertical="center" wrapText="1"/>
    </xf>
    <xf numFmtId="180" fontId="63" fillId="0" borderId="2" xfId="21" applyNumberFormat="1" applyFont="1" applyFill="1" applyBorder="1" applyAlignment="1">
      <alignment horizontal="center" vertical="center" wrapText="1"/>
    </xf>
    <xf numFmtId="180" fontId="0" fillId="0" borderId="2" xfId="21" applyNumberFormat="1" applyFont="1" applyFill="1" applyBorder="1" applyAlignment="1">
      <alignment horizontal="center" vertical="center" wrapText="1"/>
    </xf>
    <xf numFmtId="178" fontId="24" fillId="0" borderId="2" xfId="0" applyNumberFormat="1" applyFont="1" applyFill="1" applyBorder="1" applyAlignment="1">
      <alignment horizontal="left" vertical="center"/>
    </xf>
    <xf numFmtId="177" fontId="24" fillId="0" borderId="2" xfId="0" applyNumberFormat="1" applyFont="1" applyFill="1" applyBorder="1" applyAlignment="1">
      <alignment horizontal="center" vertical="center"/>
    </xf>
    <xf numFmtId="0" fontId="60" fillId="0" borderId="2" xfId="0" applyFont="1" applyFill="1" applyBorder="1" applyAlignment="1">
      <alignment horizontal="left" vertical="center" wrapText="1"/>
    </xf>
    <xf numFmtId="176" fontId="44" fillId="0" borderId="2" xfId="0" applyNumberFormat="1" applyFont="1" applyFill="1" applyBorder="1" applyAlignment="1">
      <alignment horizontal="center" vertical="center" wrapText="1"/>
    </xf>
    <xf numFmtId="0" fontId="66" fillId="0" borderId="2" xfId="0" applyFont="1" applyFill="1" applyBorder="1" applyAlignment="1">
      <alignment horizontal="left" vertical="center" wrapText="1"/>
    </xf>
    <xf numFmtId="0" fontId="67" fillId="0" borderId="2" xfId="0" applyNumberFormat="1" applyFont="1" applyFill="1" applyBorder="1" applyAlignment="1">
      <alignment horizontal="center" vertical="center" wrapText="1"/>
    </xf>
    <xf numFmtId="176" fontId="66" fillId="0" borderId="2" xfId="0" applyNumberFormat="1" applyFont="1" applyFill="1" applyBorder="1" applyAlignment="1">
      <alignment horizontal="center" vertical="center"/>
    </xf>
    <xf numFmtId="176" fontId="66" fillId="0" borderId="2" xfId="0" applyNumberFormat="1" applyFont="1" applyFill="1" applyBorder="1" applyAlignment="1">
      <alignment horizontal="center" vertical="center" wrapText="1"/>
    </xf>
    <xf numFmtId="0" fontId="33" fillId="0" borderId="2" xfId="0" applyFont="1" applyFill="1" applyBorder="1" applyAlignment="1">
      <alignment horizontal="left" vertical="center" wrapText="1"/>
    </xf>
    <xf numFmtId="0" fontId="67" fillId="0" borderId="2" xfId="0" applyFont="1" applyFill="1" applyBorder="1" applyAlignment="1">
      <alignment horizontal="left" vertical="center" wrapText="1"/>
    </xf>
    <xf numFmtId="176" fontId="67" fillId="0" borderId="2" xfId="0" applyNumberFormat="1" applyFont="1" applyFill="1" applyBorder="1" applyAlignment="1">
      <alignment horizontal="center" vertical="center"/>
    </xf>
    <xf numFmtId="178" fontId="46" fillId="0" borderId="2" xfId="0" applyNumberFormat="1" applyFont="1" applyFill="1" applyBorder="1" applyAlignment="1">
      <alignment horizontal="left" vertical="center" wrapText="1"/>
    </xf>
    <xf numFmtId="178" fontId="47" fillId="0" borderId="2" xfId="0" applyNumberFormat="1" applyFont="1" applyFill="1" applyBorder="1" applyAlignment="1">
      <alignment horizontal="center" vertical="center" wrapText="1"/>
    </xf>
    <xf numFmtId="177" fontId="47" fillId="0" borderId="2" xfId="0" applyNumberFormat="1" applyFont="1" applyFill="1" applyBorder="1" applyAlignment="1">
      <alignment horizontal="center" vertical="center" wrapText="1"/>
    </xf>
    <xf numFmtId="0" fontId="46" fillId="0" borderId="2" xfId="0" applyFont="1" applyFill="1" applyBorder="1" applyAlignment="1">
      <alignment horizontal="center" vertical="center"/>
    </xf>
    <xf numFmtId="181" fontId="47" fillId="0" borderId="2" xfId="0" applyNumberFormat="1" applyFont="1" applyFill="1" applyBorder="1" applyAlignment="1">
      <alignment horizontal="center" vertical="center" wrapText="1"/>
    </xf>
    <xf numFmtId="179" fontId="47" fillId="0" borderId="2" xfId="0" applyNumberFormat="1" applyFont="1" applyFill="1" applyBorder="1" applyAlignment="1">
      <alignment horizontal="center" vertical="center" wrapText="1"/>
    </xf>
    <xf numFmtId="182" fontId="47"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xf>
    <xf numFmtId="178" fontId="25" fillId="0" borderId="2" xfId="0" applyNumberFormat="1" applyFont="1" applyFill="1" applyBorder="1" applyAlignment="1">
      <alignment horizontal="left" vertical="center" wrapText="1"/>
    </xf>
    <xf numFmtId="179" fontId="24" fillId="0" borderId="2" xfId="0" applyNumberFormat="1" applyFont="1" applyFill="1" applyBorder="1" applyAlignment="1">
      <alignment horizontal="center" vertical="center" wrapText="1"/>
    </xf>
    <xf numFmtId="181" fontId="46" fillId="0" borderId="2" xfId="0" applyNumberFormat="1" applyFont="1" applyFill="1" applyBorder="1" applyAlignment="1">
      <alignment horizontal="center" vertical="center" wrapText="1"/>
    </xf>
    <xf numFmtId="0" fontId="68" fillId="0" borderId="2" xfId="58" applyFont="1" applyFill="1" applyBorder="1" applyAlignment="1">
      <alignment horizontal="left" vertical="center" wrapText="1"/>
    </xf>
    <xf numFmtId="176" fontId="68" fillId="0" borderId="2" xfId="58" applyNumberFormat="1" applyFont="1" applyFill="1" applyBorder="1" applyAlignment="1">
      <alignment horizontal="center" vertical="center" wrapText="1"/>
    </xf>
    <xf numFmtId="0" fontId="67" fillId="0" borderId="2" xfId="0" applyNumberFormat="1" applyFont="1" applyFill="1" applyBorder="1" applyAlignment="1" applyProtection="1">
      <alignment horizontal="left" vertical="center" wrapText="1"/>
    </xf>
    <xf numFmtId="176" fontId="67" fillId="0" borderId="2" xfId="0" applyNumberFormat="1" applyFont="1" applyFill="1" applyBorder="1" applyAlignment="1" applyProtection="1">
      <alignment horizontal="center" vertical="center" wrapText="1"/>
    </xf>
    <xf numFmtId="0" fontId="69" fillId="0" borderId="2" xfId="0" applyFont="1" applyFill="1" applyBorder="1" applyAlignment="1">
      <alignment horizontal="left" vertical="center" wrapText="1"/>
    </xf>
    <xf numFmtId="176" fontId="69" fillId="0" borderId="2" xfId="58" applyNumberFormat="1" applyFont="1" applyFill="1" applyBorder="1" applyAlignment="1">
      <alignment horizontal="center" vertical="center" wrapText="1"/>
    </xf>
    <xf numFmtId="176" fontId="69" fillId="0" borderId="2" xfId="0" applyNumberFormat="1" applyFont="1" applyFill="1" applyBorder="1" applyAlignment="1">
      <alignment horizontal="center" vertical="center"/>
    </xf>
    <xf numFmtId="176" fontId="67" fillId="0" borderId="2" xfId="58" applyNumberFormat="1" applyFont="1" applyFill="1" applyBorder="1" applyAlignment="1">
      <alignment horizontal="center" vertical="center" wrapText="1"/>
    </xf>
    <xf numFmtId="0" fontId="68" fillId="0" borderId="2" xfId="0" applyFont="1" applyFill="1" applyBorder="1" applyAlignment="1">
      <alignment horizontal="left" vertical="center" wrapText="1"/>
    </xf>
    <xf numFmtId="0" fontId="67" fillId="0" borderId="2" xfId="58" applyFont="1" applyFill="1" applyBorder="1" applyAlignment="1">
      <alignment horizontal="left" vertical="center" wrapText="1"/>
    </xf>
    <xf numFmtId="0" fontId="46" fillId="0" borderId="2" xfId="19" applyFont="1" applyFill="1" applyBorder="1" applyAlignment="1">
      <alignment horizontal="left" vertical="center" wrapText="1"/>
    </xf>
    <xf numFmtId="0" fontId="46" fillId="0" borderId="2" xfId="0" applyFont="1" applyFill="1" applyBorder="1" applyAlignment="1">
      <alignment horizontal="center" vertical="center" wrapText="1"/>
    </xf>
    <xf numFmtId="176" fontId="46" fillId="0" borderId="2" xfId="0" applyNumberFormat="1" applyFont="1" applyFill="1" applyBorder="1" applyAlignment="1">
      <alignment horizontal="center" vertical="center" wrapText="1"/>
    </xf>
    <xf numFmtId="176" fontId="33" fillId="0" borderId="2" xfId="0" applyNumberFormat="1" applyFont="1" applyFill="1" applyBorder="1" applyAlignment="1">
      <alignment horizontal="center" vertical="center" wrapText="1"/>
    </xf>
    <xf numFmtId="176" fontId="67"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wrapText="1"/>
    </xf>
    <xf numFmtId="0" fontId="61" fillId="0" borderId="2" xfId="0" applyNumberFormat="1" applyFont="1" applyFill="1" applyBorder="1" applyAlignment="1">
      <alignment horizontal="center" vertical="center" wrapText="1"/>
    </xf>
    <xf numFmtId="176" fontId="61" fillId="0" borderId="2" xfId="0" applyNumberFormat="1" applyFont="1" applyFill="1" applyBorder="1" applyAlignment="1">
      <alignment horizontal="center" vertical="center"/>
    </xf>
    <xf numFmtId="182" fontId="24" fillId="0" borderId="2" xfId="0" applyNumberFormat="1" applyFont="1" applyFill="1" applyBorder="1" applyAlignment="1">
      <alignment horizontal="center" vertical="center" wrapText="1"/>
    </xf>
    <xf numFmtId="181" fontId="24" fillId="0" borderId="2" xfId="0" applyNumberFormat="1" applyFont="1" applyFill="1" applyBorder="1" applyAlignment="1">
      <alignment horizontal="center" vertical="center" wrapText="1"/>
    </xf>
    <xf numFmtId="177" fontId="24" fillId="0" borderId="2" xfId="0" applyNumberFormat="1" applyFont="1" applyFill="1" applyBorder="1" applyAlignment="1">
      <alignment horizontal="center" vertical="center" wrapText="1"/>
    </xf>
    <xf numFmtId="176" fontId="68" fillId="0" borderId="2" xfId="0" applyNumberFormat="1" applyFont="1" applyFill="1" applyBorder="1" applyAlignment="1">
      <alignment horizontal="center" vertical="center" wrapText="1"/>
    </xf>
    <xf numFmtId="182" fontId="67" fillId="0" borderId="2" xfId="0" applyNumberFormat="1" applyFont="1" applyFill="1" applyBorder="1" applyAlignment="1">
      <alignment horizontal="left" vertical="center" wrapText="1"/>
    </xf>
    <xf numFmtId="176" fontId="68" fillId="0" borderId="2" xfId="0" applyNumberFormat="1" applyFont="1" applyFill="1" applyBorder="1" applyAlignment="1">
      <alignment horizontal="center" vertical="center"/>
    </xf>
    <xf numFmtId="0" fontId="68" fillId="0" borderId="2" xfId="65" applyFont="1" applyFill="1" applyBorder="1" applyAlignment="1">
      <alignment horizontal="left" vertical="center" wrapText="1"/>
    </xf>
    <xf numFmtId="0" fontId="61" fillId="0" borderId="2" xfId="0" applyFont="1" applyFill="1" applyBorder="1" applyAlignment="1">
      <alignment horizontal="center" vertical="center"/>
    </xf>
    <xf numFmtId="182"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6" fillId="0" borderId="2" xfId="21" applyFont="1" applyFill="1" applyBorder="1" applyAlignment="1" applyProtection="1">
      <alignment vertical="center" wrapText="1"/>
      <protection locked="0"/>
    </xf>
    <xf numFmtId="0" fontId="46" fillId="0" borderId="2" xfId="0" applyFont="1" applyFill="1" applyBorder="1" applyAlignment="1">
      <alignment horizontal="justify" vertical="center"/>
    </xf>
    <xf numFmtId="178" fontId="25" fillId="0" borderId="2" xfId="0" applyNumberFormat="1" applyFont="1" applyFill="1" applyBorder="1" applyAlignment="1">
      <alignment horizontal="left" vertical="center"/>
    </xf>
    <xf numFmtId="178" fontId="33" fillId="0" borderId="2" xfId="0" applyNumberFormat="1" applyFont="1" applyFill="1" applyBorder="1" applyAlignment="1">
      <alignment horizontal="center" vertical="center" wrapText="1"/>
    </xf>
    <xf numFmtId="178" fontId="33" fillId="0" borderId="2" xfId="0" applyNumberFormat="1" applyFont="1" applyFill="1" applyBorder="1" applyAlignment="1">
      <alignment horizontal="left" vertical="center" wrapText="1"/>
    </xf>
    <xf numFmtId="182" fontId="50" fillId="0" borderId="2" xfId="0" applyNumberFormat="1" applyFont="1" applyFill="1" applyBorder="1" applyAlignment="1">
      <alignment horizontal="center" vertical="center" wrapText="1"/>
    </xf>
    <xf numFmtId="181" fontId="50"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xf>
    <xf numFmtId="178" fontId="3" fillId="0" borderId="2" xfId="0" applyNumberFormat="1" applyFont="1" applyFill="1" applyBorder="1" applyAlignment="1">
      <alignment horizontal="left" vertical="center"/>
    </xf>
    <xf numFmtId="182" fontId="24" fillId="0" borderId="2" xfId="0" applyNumberFormat="1" applyFont="1" applyFill="1" applyBorder="1" applyAlignment="1">
      <alignment horizontal="center" vertical="center"/>
    </xf>
    <xf numFmtId="0" fontId="3" fillId="0" borderId="2" xfId="0" applyFont="1" applyFill="1" applyBorder="1" applyAlignment="1">
      <alignment vertical="center"/>
    </xf>
    <xf numFmtId="0" fontId="24"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177" fontId="46" fillId="0" borderId="2" xfId="0" applyNumberFormat="1" applyFont="1" applyFill="1" applyBorder="1" applyAlignment="1">
      <alignment horizontal="center" vertical="center" wrapText="1"/>
    </xf>
    <xf numFmtId="0" fontId="47" fillId="0" borderId="2" xfId="0" applyNumberFormat="1" applyFont="1" applyFill="1" applyBorder="1" applyAlignment="1">
      <alignment horizontal="center" vertical="center"/>
    </xf>
    <xf numFmtId="181" fontId="47" fillId="0" borderId="2" xfId="0" applyNumberFormat="1" applyFont="1" applyFill="1" applyBorder="1" applyAlignment="1">
      <alignment horizontal="center" vertical="center"/>
    </xf>
    <xf numFmtId="179" fontId="24" fillId="0" borderId="2" xfId="0" applyNumberFormat="1" applyFont="1" applyFill="1" applyBorder="1" applyAlignment="1">
      <alignment horizontal="left" vertical="center" indent="1"/>
    </xf>
    <xf numFmtId="0" fontId="46" fillId="0" borderId="2" xfId="0" applyFont="1" applyFill="1" applyBorder="1" applyAlignment="1">
      <alignment vertical="center" wrapText="1"/>
    </xf>
    <xf numFmtId="0" fontId="3" fillId="0" borderId="2" xfId="0" applyNumberFormat="1" applyFont="1" applyFill="1" applyBorder="1" applyAlignment="1">
      <alignment horizontal="center" vertical="center" wrapText="1"/>
    </xf>
    <xf numFmtId="0" fontId="24" fillId="0" borderId="2" xfId="0" applyFont="1" applyFill="1" applyBorder="1" applyAlignment="1">
      <alignment vertical="center"/>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11 2 3"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_表2 到村到户项目"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 2 18 2" xfId="34"/>
    <cellStyle name="好" xfId="35" builtinId="26"/>
    <cellStyle name="常规 21" xfId="3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常规 60" xfId="49"/>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11" xfId="56"/>
    <cellStyle name="常规 11 4" xfId="57"/>
    <cellStyle name="常规 2" xfId="58"/>
    <cellStyle name="常规 22" xfId="59"/>
    <cellStyle name="常规 3" xfId="60"/>
    <cellStyle name="常规 4" xfId="61"/>
    <cellStyle name="常规 4 2" xfId="62"/>
    <cellStyle name="样式 1" xfId="63"/>
    <cellStyle name="常规 14" xfId="64"/>
    <cellStyle name="常规 52" xfId="65"/>
    <cellStyle name="差_2007年检察院案件数 2 2 2" xfId="66"/>
    <cellStyle name="百分比 2" xfId="67"/>
    <cellStyle name="常规 2 12" xfId="68"/>
    <cellStyle name="常规 2 2" xfId="69"/>
    <cellStyle name="常规 2_2-1统计表_1" xfId="70"/>
  </cellStyles>
  <tableStyles count="0" defaultTableStyle="TableStyleMedium2" defaultPivotStyle="PivotStyleLight16"/>
  <colors>
    <mruColors>
      <color rgb="00FFFFFF"/>
      <color rgb="00F9FBFA"/>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47"/>
  <sheetViews>
    <sheetView zoomScale="80" zoomScaleNormal="80" topLeftCell="A370" workbookViewId="0">
      <selection activeCell="I9" sqref="I9"/>
    </sheetView>
  </sheetViews>
  <sheetFormatPr defaultColWidth="9" defaultRowHeight="14.25"/>
  <cols>
    <col min="1" max="1" width="4.25" customWidth="1"/>
    <col min="2" max="2" width="16.25" style="75" customWidth="1"/>
    <col min="3" max="3" width="5.375" style="76" customWidth="1"/>
    <col min="4" max="4" width="13.4333333333333" style="77" customWidth="1"/>
    <col min="5" max="5" width="8.875" style="77" customWidth="1"/>
    <col min="6" max="6" width="44.3666666666667" style="78" customWidth="1"/>
    <col min="7" max="7" width="10.9333333333333" style="79" customWidth="1"/>
    <col min="8" max="8" width="10.625" style="79" customWidth="1"/>
    <col min="9" max="9" width="11.75" style="80" customWidth="1"/>
    <col min="10" max="10" width="5.75" style="80" customWidth="1"/>
    <col min="11" max="11" width="6.09166666666667" style="80" customWidth="1"/>
    <col min="12" max="12" width="14.5333333333333" style="81" customWidth="1"/>
    <col min="13" max="13" width="6.75" style="77" customWidth="1"/>
    <col min="14" max="14" width="9.5" style="82" customWidth="1"/>
    <col min="15" max="15" width="13.2833333333333" style="82" customWidth="1"/>
    <col min="16" max="16" width="9.375" style="82" customWidth="1"/>
    <col min="17" max="17" width="7.5" style="82" customWidth="1"/>
    <col min="18" max="18" width="6.75" style="76" customWidth="1"/>
  </cols>
  <sheetData>
    <row r="1" spans="1:17">
      <c r="A1" s="83" t="s">
        <v>0</v>
      </c>
      <c r="B1" s="83"/>
      <c r="C1" s="84"/>
      <c r="D1" s="84"/>
      <c r="E1" s="84"/>
      <c r="P1" s="76"/>
      <c r="Q1" s="76"/>
    </row>
    <row r="2" ht="28.5" spans="1:18">
      <c r="A2" s="85" t="s">
        <v>1</v>
      </c>
      <c r="B2" s="86"/>
      <c r="C2" s="85"/>
      <c r="D2" s="85"/>
      <c r="E2" s="85"/>
      <c r="F2" s="87"/>
      <c r="G2" s="88"/>
      <c r="H2" s="88"/>
      <c r="I2" s="85"/>
      <c r="J2" s="85"/>
      <c r="K2" s="85"/>
      <c r="L2" s="133"/>
      <c r="M2" s="134"/>
      <c r="N2" s="134"/>
      <c r="O2" s="134"/>
      <c r="P2" s="85"/>
      <c r="Q2" s="85"/>
      <c r="R2" s="85"/>
    </row>
    <row r="3" spans="1:18">
      <c r="A3" s="89" t="s">
        <v>2</v>
      </c>
      <c r="B3" s="90" t="s">
        <v>3</v>
      </c>
      <c r="C3" s="90" t="s">
        <v>4</v>
      </c>
      <c r="D3" s="90" t="s">
        <v>5</v>
      </c>
      <c r="E3" s="90" t="s">
        <v>6</v>
      </c>
      <c r="F3" s="91" t="s">
        <v>7</v>
      </c>
      <c r="G3" s="92" t="s">
        <v>8</v>
      </c>
      <c r="H3" s="92"/>
      <c r="I3" s="135"/>
      <c r="J3" s="135"/>
      <c r="K3" s="135"/>
      <c r="L3" s="135" t="s">
        <v>9</v>
      </c>
      <c r="M3" s="135"/>
      <c r="N3" s="135"/>
      <c r="O3" s="135"/>
      <c r="P3" s="91" t="s">
        <v>10</v>
      </c>
      <c r="Q3" s="164" t="s">
        <v>11</v>
      </c>
      <c r="R3" s="91" t="s">
        <v>12</v>
      </c>
    </row>
    <row r="4" spans="1:18">
      <c r="A4" s="89"/>
      <c r="B4" s="90"/>
      <c r="C4" s="90"/>
      <c r="D4" s="90"/>
      <c r="E4" s="90"/>
      <c r="F4" s="91"/>
      <c r="G4" s="93" t="s">
        <v>13</v>
      </c>
      <c r="H4" s="93" t="s">
        <v>14</v>
      </c>
      <c r="I4" s="136" t="s">
        <v>15</v>
      </c>
      <c r="J4" s="136" t="s">
        <v>16</v>
      </c>
      <c r="K4" s="136" t="s">
        <v>17</v>
      </c>
      <c r="L4" s="137" t="s">
        <v>18</v>
      </c>
      <c r="M4" s="91" t="s">
        <v>19</v>
      </c>
      <c r="N4" s="138" t="s">
        <v>20</v>
      </c>
      <c r="O4" s="138" t="s">
        <v>21</v>
      </c>
      <c r="P4" s="91"/>
      <c r="Q4" s="165"/>
      <c r="R4" s="91"/>
    </row>
    <row r="5" ht="45" customHeight="1" spans="1:18">
      <c r="A5" s="89"/>
      <c r="B5" s="90"/>
      <c r="C5" s="90"/>
      <c r="D5" s="90"/>
      <c r="E5" s="90"/>
      <c r="F5" s="91"/>
      <c r="G5" s="93"/>
      <c r="H5" s="93"/>
      <c r="I5" s="136"/>
      <c r="J5" s="136"/>
      <c r="K5" s="136"/>
      <c r="L5" s="137"/>
      <c r="M5" s="91"/>
      <c r="N5" s="138"/>
      <c r="O5" s="138"/>
      <c r="P5" s="91"/>
      <c r="Q5" s="165"/>
      <c r="R5" s="91"/>
    </row>
    <row r="6" ht="29" customHeight="1" spans="1:18">
      <c r="A6" s="89"/>
      <c r="B6" s="90"/>
      <c r="C6" s="90"/>
      <c r="D6" s="90"/>
      <c r="E6" s="90"/>
      <c r="F6" s="91"/>
      <c r="G6" s="94"/>
      <c r="H6" s="94"/>
      <c r="I6" s="139"/>
      <c r="J6" s="139"/>
      <c r="K6" s="139"/>
      <c r="L6" s="137"/>
      <c r="M6" s="91"/>
      <c r="N6" s="138"/>
      <c r="O6" s="138"/>
      <c r="P6" s="91"/>
      <c r="Q6" s="166"/>
      <c r="R6" s="91"/>
    </row>
    <row r="7" ht="41" customHeight="1" spans="1:18">
      <c r="A7" s="89">
        <v>1</v>
      </c>
      <c r="B7" s="95" t="s">
        <v>22</v>
      </c>
      <c r="C7" s="90"/>
      <c r="D7" s="90"/>
      <c r="E7" s="90"/>
      <c r="F7" s="91"/>
      <c r="G7" s="96">
        <f ca="1" t="shared" ref="G7:I7" si="0">G8+G305</f>
        <v>39153.9168</v>
      </c>
      <c r="H7" s="96">
        <f ca="1" t="shared" si="0"/>
        <v>28268.92</v>
      </c>
      <c r="I7" s="96">
        <f ca="1" t="shared" si="0"/>
        <v>10884.9968</v>
      </c>
      <c r="J7" s="139"/>
      <c r="K7" s="139"/>
      <c r="L7" s="140"/>
      <c r="M7" s="91"/>
      <c r="N7" s="138"/>
      <c r="O7" s="138"/>
      <c r="P7" s="91"/>
      <c r="Q7" s="166"/>
      <c r="R7" s="91"/>
    </row>
    <row r="8" ht="47" customHeight="1" spans="1:18">
      <c r="A8" s="89">
        <v>2</v>
      </c>
      <c r="B8" s="97" t="s">
        <v>23</v>
      </c>
      <c r="C8" s="98"/>
      <c r="D8" s="99"/>
      <c r="E8" s="99"/>
      <c r="F8" s="100"/>
      <c r="G8" s="101">
        <f t="shared" ref="G8:I8" si="1">G9+G10+G27+G44+G58+G72+G73+G142+G196+G209+G227+G228+G229+G245+G246++G247+G264+G273+G289</f>
        <v>27028.3</v>
      </c>
      <c r="H8" s="101">
        <f t="shared" si="1"/>
        <v>23983.77</v>
      </c>
      <c r="I8" s="101">
        <f t="shared" si="1"/>
        <v>3044.53</v>
      </c>
      <c r="J8" s="141"/>
      <c r="K8" s="141"/>
      <c r="L8" s="142"/>
      <c r="M8" s="143"/>
      <c r="N8" s="143"/>
      <c r="O8" s="143"/>
      <c r="P8" s="144"/>
      <c r="Q8" s="144"/>
      <c r="R8" s="167"/>
    </row>
    <row r="9" ht="89" customHeight="1" spans="1:18">
      <c r="A9" s="89">
        <v>3</v>
      </c>
      <c r="B9" s="102" t="s">
        <v>24</v>
      </c>
      <c r="C9" s="103" t="s">
        <v>25</v>
      </c>
      <c r="D9" s="104" t="s">
        <v>26</v>
      </c>
      <c r="E9" s="105" t="s">
        <v>27</v>
      </c>
      <c r="F9" s="106" t="s">
        <v>28</v>
      </c>
      <c r="G9" s="107">
        <v>297.45</v>
      </c>
      <c r="H9" s="107">
        <v>297.45</v>
      </c>
      <c r="I9" s="141"/>
      <c r="J9" s="141"/>
      <c r="K9" s="141"/>
      <c r="L9" s="145" t="s">
        <v>29</v>
      </c>
      <c r="M9" s="146">
        <v>15</v>
      </c>
      <c r="N9" s="147">
        <v>0.1173</v>
      </c>
      <c r="O9" s="147">
        <v>0.4981</v>
      </c>
      <c r="P9" s="148" t="s">
        <v>30</v>
      </c>
      <c r="Q9" s="168" t="s">
        <v>31</v>
      </c>
      <c r="R9" s="167"/>
    </row>
    <row r="10" ht="211" customHeight="1" spans="1:18">
      <c r="A10" s="89">
        <v>4</v>
      </c>
      <c r="B10" s="108" t="s">
        <v>32</v>
      </c>
      <c r="C10" s="103" t="s">
        <v>25</v>
      </c>
      <c r="D10" s="104" t="s">
        <v>26</v>
      </c>
      <c r="E10" s="105" t="s">
        <v>33</v>
      </c>
      <c r="F10" s="109" t="s">
        <v>34</v>
      </c>
      <c r="G10" s="110">
        <f>G11+G12+G13+G14+G15+G16+G17+G18+G19+G20+G21+G22+G23+G24+G25+G26</f>
        <v>14012.8</v>
      </c>
      <c r="H10" s="110">
        <f>H11+H12+H13+H14+H15+H16+H17+H18+H19+H20+H21+H22+H23+H24+H25+H26</f>
        <v>14012.8</v>
      </c>
      <c r="I10" s="149"/>
      <c r="J10" s="112"/>
      <c r="K10" s="112"/>
      <c r="L10" s="100" t="s">
        <v>35</v>
      </c>
      <c r="M10" s="146">
        <v>141</v>
      </c>
      <c r="N10" s="146">
        <v>0.7591</v>
      </c>
      <c r="O10" s="146">
        <v>3.3759</v>
      </c>
      <c r="P10" s="148" t="s">
        <v>30</v>
      </c>
      <c r="Q10" s="168" t="s">
        <v>31</v>
      </c>
      <c r="R10" s="111"/>
    </row>
    <row r="11" ht="245" customHeight="1" spans="1:18">
      <c r="A11" s="89">
        <v>5</v>
      </c>
      <c r="B11" s="111" t="s">
        <v>36</v>
      </c>
      <c r="C11" s="103" t="s">
        <v>25</v>
      </c>
      <c r="D11" s="104" t="s">
        <v>26</v>
      </c>
      <c r="E11" s="112" t="s">
        <v>37</v>
      </c>
      <c r="F11" s="113" t="s">
        <v>38</v>
      </c>
      <c r="G11" s="114">
        <v>1266.5</v>
      </c>
      <c r="H11" s="114">
        <v>1266.5</v>
      </c>
      <c r="I11" s="149"/>
      <c r="J11" s="150"/>
      <c r="K11" s="150"/>
      <c r="L11" s="100" t="s">
        <v>39</v>
      </c>
      <c r="M11" s="151" t="s">
        <v>40</v>
      </c>
      <c r="N11" s="151" t="s">
        <v>41</v>
      </c>
      <c r="O11" s="152">
        <f t="shared" ref="O11:O14" si="2">N11*4.25</f>
        <v>0.288575</v>
      </c>
      <c r="P11" s="153" t="s">
        <v>30</v>
      </c>
      <c r="Q11" s="168" t="s">
        <v>31</v>
      </c>
      <c r="R11" s="111"/>
    </row>
    <row r="12" ht="325" customHeight="1" spans="1:18">
      <c r="A12" s="89">
        <v>6</v>
      </c>
      <c r="B12" s="111" t="s">
        <v>42</v>
      </c>
      <c r="C12" s="103" t="s">
        <v>25</v>
      </c>
      <c r="D12" s="104" t="s">
        <v>26</v>
      </c>
      <c r="E12" s="112" t="s">
        <v>43</v>
      </c>
      <c r="F12" s="115" t="s">
        <v>44</v>
      </c>
      <c r="G12" s="114">
        <v>2213.6</v>
      </c>
      <c r="H12" s="114">
        <v>2213.6</v>
      </c>
      <c r="I12" s="149"/>
      <c r="J12" s="150"/>
      <c r="K12" s="150"/>
      <c r="L12" s="100" t="s">
        <v>45</v>
      </c>
      <c r="M12" s="151" t="s">
        <v>46</v>
      </c>
      <c r="N12" s="151" t="s">
        <v>47</v>
      </c>
      <c r="O12" s="152">
        <f t="shared" si="2"/>
        <v>0.507025</v>
      </c>
      <c r="P12" s="153" t="s">
        <v>30</v>
      </c>
      <c r="Q12" s="168" t="s">
        <v>31</v>
      </c>
      <c r="R12" s="111"/>
    </row>
    <row r="13" ht="149" customHeight="1" spans="1:18">
      <c r="A13" s="89">
        <v>7</v>
      </c>
      <c r="B13" s="111" t="s">
        <v>48</v>
      </c>
      <c r="C13" s="103" t="s">
        <v>25</v>
      </c>
      <c r="D13" s="104" t="s">
        <v>26</v>
      </c>
      <c r="E13" s="112" t="s">
        <v>49</v>
      </c>
      <c r="F13" s="116" t="s">
        <v>50</v>
      </c>
      <c r="G13" s="114">
        <v>987.3</v>
      </c>
      <c r="H13" s="114">
        <v>987.3</v>
      </c>
      <c r="I13" s="149"/>
      <c r="J13" s="150"/>
      <c r="K13" s="150"/>
      <c r="L13" s="100" t="s">
        <v>51</v>
      </c>
      <c r="M13" s="151" t="s">
        <v>52</v>
      </c>
      <c r="N13" s="151" t="s">
        <v>53</v>
      </c>
      <c r="O13" s="152">
        <f t="shared" si="2"/>
        <v>0.2261</v>
      </c>
      <c r="P13" s="153" t="s">
        <v>30</v>
      </c>
      <c r="Q13" s="168" t="s">
        <v>31</v>
      </c>
      <c r="R13" s="111"/>
    </row>
    <row r="14" ht="120" customHeight="1" spans="1:18">
      <c r="A14" s="89">
        <v>8</v>
      </c>
      <c r="B14" s="111" t="s">
        <v>54</v>
      </c>
      <c r="C14" s="103" t="s">
        <v>25</v>
      </c>
      <c r="D14" s="104" t="s">
        <v>26</v>
      </c>
      <c r="E14" s="112" t="s">
        <v>55</v>
      </c>
      <c r="F14" s="116" t="s">
        <v>56</v>
      </c>
      <c r="G14" s="114">
        <v>231.6</v>
      </c>
      <c r="H14" s="114">
        <v>231.6</v>
      </c>
      <c r="I14" s="149"/>
      <c r="J14" s="150"/>
      <c r="K14" s="150"/>
      <c r="L14" s="100" t="s">
        <v>51</v>
      </c>
      <c r="M14" s="151" t="s">
        <v>57</v>
      </c>
      <c r="N14" s="151" t="s">
        <v>58</v>
      </c>
      <c r="O14" s="152">
        <f t="shared" si="2"/>
        <v>0.051425</v>
      </c>
      <c r="P14" s="153" t="s">
        <v>30</v>
      </c>
      <c r="Q14" s="168" t="s">
        <v>31</v>
      </c>
      <c r="R14" s="111"/>
    </row>
    <row r="15" ht="176" customHeight="1" spans="1:18">
      <c r="A15" s="89">
        <v>9</v>
      </c>
      <c r="B15" s="111" t="s">
        <v>59</v>
      </c>
      <c r="C15" s="103" t="s">
        <v>25</v>
      </c>
      <c r="D15" s="104" t="s">
        <v>26</v>
      </c>
      <c r="E15" s="112" t="s">
        <v>60</v>
      </c>
      <c r="F15" s="116" t="s">
        <v>61</v>
      </c>
      <c r="G15" s="114">
        <v>504.4</v>
      </c>
      <c r="H15" s="114">
        <v>504.4</v>
      </c>
      <c r="I15" s="149"/>
      <c r="J15" s="150"/>
      <c r="K15" s="150"/>
      <c r="L15" s="100" t="s">
        <v>51</v>
      </c>
      <c r="M15" s="151" t="s">
        <v>62</v>
      </c>
      <c r="N15" s="151" t="s">
        <v>63</v>
      </c>
      <c r="O15" s="152">
        <v>0.1151</v>
      </c>
      <c r="P15" s="153" t="s">
        <v>30</v>
      </c>
      <c r="Q15" s="168" t="s">
        <v>31</v>
      </c>
      <c r="R15" s="111"/>
    </row>
    <row r="16" ht="152" customHeight="1" spans="1:18">
      <c r="A16" s="89">
        <v>10</v>
      </c>
      <c r="B16" s="111" t="s">
        <v>64</v>
      </c>
      <c r="C16" s="103" t="s">
        <v>25</v>
      </c>
      <c r="D16" s="104" t="s">
        <v>26</v>
      </c>
      <c r="E16" s="112" t="s">
        <v>65</v>
      </c>
      <c r="F16" s="116" t="s">
        <v>66</v>
      </c>
      <c r="G16" s="114">
        <v>631.3</v>
      </c>
      <c r="H16" s="114">
        <v>631.3</v>
      </c>
      <c r="I16" s="149"/>
      <c r="J16" s="150"/>
      <c r="K16" s="150"/>
      <c r="L16" s="100" t="s">
        <v>51</v>
      </c>
      <c r="M16" s="151" t="s">
        <v>67</v>
      </c>
      <c r="N16" s="151" t="s">
        <v>68</v>
      </c>
      <c r="O16" s="152">
        <f t="shared" ref="O16:O20" si="3">N16*4.25</f>
        <v>0.14535</v>
      </c>
      <c r="P16" s="153" t="s">
        <v>30</v>
      </c>
      <c r="Q16" s="168" t="s">
        <v>31</v>
      </c>
      <c r="R16" s="111"/>
    </row>
    <row r="17" ht="175" customHeight="1" spans="1:18">
      <c r="A17" s="89">
        <v>11</v>
      </c>
      <c r="B17" s="111" t="s">
        <v>69</v>
      </c>
      <c r="C17" s="103" t="s">
        <v>25</v>
      </c>
      <c r="D17" s="104" t="s">
        <v>26</v>
      </c>
      <c r="E17" s="112" t="s">
        <v>70</v>
      </c>
      <c r="F17" s="116" t="s">
        <v>71</v>
      </c>
      <c r="G17" s="114">
        <v>897.3</v>
      </c>
      <c r="H17" s="114">
        <v>897.3</v>
      </c>
      <c r="I17" s="149"/>
      <c r="J17" s="150"/>
      <c r="K17" s="150"/>
      <c r="L17" s="100" t="s">
        <v>51</v>
      </c>
      <c r="M17" s="151" t="s">
        <v>52</v>
      </c>
      <c r="N17" s="151" t="s">
        <v>72</v>
      </c>
      <c r="O17" s="152">
        <f t="shared" si="3"/>
        <v>0.203575</v>
      </c>
      <c r="P17" s="153" t="s">
        <v>30</v>
      </c>
      <c r="Q17" s="168" t="s">
        <v>31</v>
      </c>
      <c r="R17" s="111"/>
    </row>
    <row r="18" ht="270" customHeight="1" spans="1:18">
      <c r="A18" s="89">
        <v>12</v>
      </c>
      <c r="B18" s="111" t="s">
        <v>73</v>
      </c>
      <c r="C18" s="103" t="s">
        <v>25</v>
      </c>
      <c r="D18" s="104" t="s">
        <v>26</v>
      </c>
      <c r="E18" s="112" t="s">
        <v>27</v>
      </c>
      <c r="F18" s="116" t="s">
        <v>74</v>
      </c>
      <c r="G18" s="114">
        <v>1556.9</v>
      </c>
      <c r="H18" s="114">
        <v>1556.9</v>
      </c>
      <c r="I18" s="149"/>
      <c r="J18" s="150"/>
      <c r="K18" s="150"/>
      <c r="L18" s="100" t="s">
        <v>51</v>
      </c>
      <c r="M18" s="151" t="s">
        <v>75</v>
      </c>
      <c r="N18" s="151" t="s">
        <v>76</v>
      </c>
      <c r="O18" s="152">
        <f t="shared" si="3"/>
        <v>0.34425</v>
      </c>
      <c r="P18" s="153" t="s">
        <v>30</v>
      </c>
      <c r="Q18" s="168" t="s">
        <v>31</v>
      </c>
      <c r="R18" s="111"/>
    </row>
    <row r="19" ht="172" customHeight="1" spans="1:18">
      <c r="A19" s="89">
        <v>13</v>
      </c>
      <c r="B19" s="111" t="s">
        <v>77</v>
      </c>
      <c r="C19" s="103" t="s">
        <v>25</v>
      </c>
      <c r="D19" s="104" t="s">
        <v>26</v>
      </c>
      <c r="E19" s="112" t="s">
        <v>78</v>
      </c>
      <c r="F19" s="117" t="s">
        <v>79</v>
      </c>
      <c r="G19" s="114">
        <v>454.2</v>
      </c>
      <c r="H19" s="114">
        <v>454.2</v>
      </c>
      <c r="I19" s="149"/>
      <c r="J19" s="150"/>
      <c r="K19" s="150"/>
      <c r="L19" s="100" t="s">
        <v>51</v>
      </c>
      <c r="M19" s="151" t="s">
        <v>80</v>
      </c>
      <c r="N19" s="151" t="s">
        <v>81</v>
      </c>
      <c r="O19" s="152">
        <f t="shared" si="3"/>
        <v>0.10285</v>
      </c>
      <c r="P19" s="153" t="s">
        <v>30</v>
      </c>
      <c r="Q19" s="168" t="s">
        <v>31</v>
      </c>
      <c r="R19" s="111"/>
    </row>
    <row r="20" ht="160" customHeight="1" spans="1:18">
      <c r="A20" s="89">
        <v>14</v>
      </c>
      <c r="B20" s="111" t="s">
        <v>82</v>
      </c>
      <c r="C20" s="103" t="s">
        <v>25</v>
      </c>
      <c r="D20" s="104" t="s">
        <v>26</v>
      </c>
      <c r="E20" s="112" t="s">
        <v>83</v>
      </c>
      <c r="F20" s="116" t="s">
        <v>84</v>
      </c>
      <c r="G20" s="114">
        <v>235.8</v>
      </c>
      <c r="H20" s="114">
        <v>235.8</v>
      </c>
      <c r="I20" s="149"/>
      <c r="J20" s="150"/>
      <c r="K20" s="150"/>
      <c r="L20" s="100" t="s">
        <v>51</v>
      </c>
      <c r="M20" s="151" t="s">
        <v>80</v>
      </c>
      <c r="N20" s="151" t="s">
        <v>85</v>
      </c>
      <c r="O20" s="152">
        <f t="shared" si="3"/>
        <v>0.053125</v>
      </c>
      <c r="P20" s="153" t="s">
        <v>30</v>
      </c>
      <c r="Q20" s="168" t="s">
        <v>31</v>
      </c>
      <c r="R20" s="111"/>
    </row>
    <row r="21" ht="217" customHeight="1" spans="1:18">
      <c r="A21" s="89">
        <v>15</v>
      </c>
      <c r="B21" s="118" t="s">
        <v>86</v>
      </c>
      <c r="C21" s="103" t="s">
        <v>25</v>
      </c>
      <c r="D21" s="104" t="s">
        <v>26</v>
      </c>
      <c r="E21" s="119" t="s">
        <v>87</v>
      </c>
      <c r="F21" s="116" t="s">
        <v>88</v>
      </c>
      <c r="G21" s="114">
        <v>1060</v>
      </c>
      <c r="H21" s="114">
        <v>1060</v>
      </c>
      <c r="I21" s="149"/>
      <c r="J21" s="119"/>
      <c r="K21" s="119"/>
      <c r="L21" s="100" t="s">
        <v>51</v>
      </c>
      <c r="M21" s="154" t="s">
        <v>40</v>
      </c>
      <c r="N21" s="154" t="s">
        <v>89</v>
      </c>
      <c r="O21" s="154">
        <v>0.2388</v>
      </c>
      <c r="P21" s="153" t="s">
        <v>30</v>
      </c>
      <c r="Q21" s="168" t="s">
        <v>31</v>
      </c>
      <c r="R21" s="169"/>
    </row>
    <row r="22" ht="166" customHeight="1" spans="1:18">
      <c r="A22" s="89">
        <v>16</v>
      </c>
      <c r="B22" s="111" t="s">
        <v>90</v>
      </c>
      <c r="C22" s="103" t="s">
        <v>25</v>
      </c>
      <c r="D22" s="104" t="s">
        <v>26</v>
      </c>
      <c r="E22" s="112" t="s">
        <v>91</v>
      </c>
      <c r="F22" s="116" t="s">
        <v>92</v>
      </c>
      <c r="G22" s="114">
        <v>535.4</v>
      </c>
      <c r="H22" s="114">
        <v>535.4</v>
      </c>
      <c r="I22" s="149"/>
      <c r="J22" s="150"/>
      <c r="K22" s="150"/>
      <c r="L22" s="100" t="s">
        <v>51</v>
      </c>
      <c r="M22" s="151" t="s">
        <v>67</v>
      </c>
      <c r="N22" s="151" t="s">
        <v>93</v>
      </c>
      <c r="O22" s="152">
        <f t="shared" ref="O22:O26" si="4">N22*4.25</f>
        <v>0.133875</v>
      </c>
      <c r="P22" s="153" t="s">
        <v>30</v>
      </c>
      <c r="Q22" s="168" t="s">
        <v>31</v>
      </c>
      <c r="R22" s="111"/>
    </row>
    <row r="23" ht="179" customHeight="1" spans="1:18">
      <c r="A23" s="89">
        <v>17</v>
      </c>
      <c r="B23" s="111" t="s">
        <v>94</v>
      </c>
      <c r="C23" s="103" t="s">
        <v>25</v>
      </c>
      <c r="D23" s="104" t="s">
        <v>26</v>
      </c>
      <c r="E23" s="112" t="s">
        <v>95</v>
      </c>
      <c r="F23" s="120" t="s">
        <v>96</v>
      </c>
      <c r="G23" s="114">
        <v>988.7</v>
      </c>
      <c r="H23" s="114">
        <v>988.7</v>
      </c>
      <c r="I23" s="149"/>
      <c r="J23" s="150"/>
      <c r="K23" s="150"/>
      <c r="L23" s="100" t="s">
        <v>51</v>
      </c>
      <c r="M23" s="151" t="s">
        <v>67</v>
      </c>
      <c r="N23" s="151" t="s">
        <v>97</v>
      </c>
      <c r="O23" s="152">
        <f t="shared" si="4"/>
        <v>0.212925</v>
      </c>
      <c r="P23" s="153" t="s">
        <v>30</v>
      </c>
      <c r="Q23" s="168" t="s">
        <v>31</v>
      </c>
      <c r="R23" s="111"/>
    </row>
    <row r="24" ht="168" customHeight="1" spans="1:18">
      <c r="A24" s="89">
        <v>18</v>
      </c>
      <c r="B24" s="111" t="s">
        <v>98</v>
      </c>
      <c r="C24" s="103" t="s">
        <v>25</v>
      </c>
      <c r="D24" s="104" t="s">
        <v>26</v>
      </c>
      <c r="E24" s="112" t="s">
        <v>99</v>
      </c>
      <c r="F24" s="115" t="s">
        <v>100</v>
      </c>
      <c r="G24" s="121">
        <v>748.1</v>
      </c>
      <c r="H24" s="121">
        <v>748.1</v>
      </c>
      <c r="I24" s="149"/>
      <c r="J24" s="155"/>
      <c r="K24" s="155"/>
      <c r="L24" s="100" t="s">
        <v>51</v>
      </c>
      <c r="M24" s="151" t="s">
        <v>101</v>
      </c>
      <c r="N24" s="151" t="s">
        <v>102</v>
      </c>
      <c r="O24" s="152">
        <f t="shared" si="4"/>
        <v>0.16235</v>
      </c>
      <c r="P24" s="153" t="s">
        <v>30</v>
      </c>
      <c r="Q24" s="168" t="s">
        <v>31</v>
      </c>
      <c r="R24" s="111"/>
    </row>
    <row r="25" ht="195" customHeight="1" spans="1:18">
      <c r="A25" s="89">
        <v>19</v>
      </c>
      <c r="B25" s="111" t="s">
        <v>103</v>
      </c>
      <c r="C25" s="103" t="s">
        <v>25</v>
      </c>
      <c r="D25" s="104" t="s">
        <v>26</v>
      </c>
      <c r="E25" s="112" t="s">
        <v>104</v>
      </c>
      <c r="F25" s="122" t="s">
        <v>105</v>
      </c>
      <c r="G25" s="114">
        <v>1280.9</v>
      </c>
      <c r="H25" s="114">
        <v>1280.9</v>
      </c>
      <c r="I25" s="149"/>
      <c r="J25" s="150"/>
      <c r="K25" s="150"/>
      <c r="L25" s="100" t="s">
        <v>51</v>
      </c>
      <c r="M25" s="151" t="s">
        <v>106</v>
      </c>
      <c r="N25" s="151" t="s">
        <v>107</v>
      </c>
      <c r="O25" s="152">
        <f t="shared" si="4"/>
        <v>0.24905</v>
      </c>
      <c r="P25" s="153" t="s">
        <v>30</v>
      </c>
      <c r="Q25" s="168" t="s">
        <v>31</v>
      </c>
      <c r="R25" s="111"/>
    </row>
    <row r="26" ht="151" customHeight="1" spans="1:18">
      <c r="A26" s="89">
        <v>20</v>
      </c>
      <c r="B26" s="111" t="s">
        <v>108</v>
      </c>
      <c r="C26" s="103" t="s">
        <v>25</v>
      </c>
      <c r="D26" s="104" t="s">
        <v>26</v>
      </c>
      <c r="E26" s="112" t="s">
        <v>109</v>
      </c>
      <c r="F26" s="116" t="s">
        <v>110</v>
      </c>
      <c r="G26" s="114">
        <v>420.8</v>
      </c>
      <c r="H26" s="114">
        <v>420.8</v>
      </c>
      <c r="I26" s="149"/>
      <c r="J26" s="150"/>
      <c r="K26" s="150"/>
      <c r="L26" s="100" t="s">
        <v>51</v>
      </c>
      <c r="M26" s="151" t="s">
        <v>101</v>
      </c>
      <c r="N26" s="151" t="s">
        <v>111</v>
      </c>
      <c r="O26" s="152">
        <f t="shared" si="4"/>
        <v>0.09605</v>
      </c>
      <c r="P26" s="153" t="s">
        <v>30</v>
      </c>
      <c r="Q26" s="168" t="s">
        <v>31</v>
      </c>
      <c r="R26" s="111"/>
    </row>
    <row r="27" ht="89" customHeight="1" spans="1:18">
      <c r="A27" s="89">
        <v>21</v>
      </c>
      <c r="B27" s="108" t="s">
        <v>112</v>
      </c>
      <c r="C27" s="103" t="s">
        <v>25</v>
      </c>
      <c r="D27" s="104" t="s">
        <v>26</v>
      </c>
      <c r="E27" s="105" t="s">
        <v>113</v>
      </c>
      <c r="F27" s="109" t="s">
        <v>114</v>
      </c>
      <c r="G27" s="110">
        <v>1011.6</v>
      </c>
      <c r="H27" s="110">
        <v>1011.6</v>
      </c>
      <c r="I27" s="149"/>
      <c r="J27" s="156"/>
      <c r="K27" s="156"/>
      <c r="L27" s="100" t="s">
        <v>115</v>
      </c>
      <c r="M27" s="146">
        <v>141</v>
      </c>
      <c r="N27" s="146">
        <v>0.297</v>
      </c>
      <c r="O27" s="146">
        <v>1.188</v>
      </c>
      <c r="P27" s="153" t="s">
        <v>30</v>
      </c>
      <c r="Q27" s="168" t="s">
        <v>31</v>
      </c>
      <c r="R27" s="111"/>
    </row>
    <row r="28" ht="99" customHeight="1" spans="1:18">
      <c r="A28" s="89">
        <v>22</v>
      </c>
      <c r="B28" s="111" t="s">
        <v>36</v>
      </c>
      <c r="C28" s="103" t="s">
        <v>25</v>
      </c>
      <c r="D28" s="104" t="s">
        <v>26</v>
      </c>
      <c r="E28" s="112" t="s">
        <v>37</v>
      </c>
      <c r="F28" s="109" t="s">
        <v>116</v>
      </c>
      <c r="G28" s="114">
        <v>90.6</v>
      </c>
      <c r="H28" s="114">
        <v>90.6</v>
      </c>
      <c r="I28" s="149"/>
      <c r="J28" s="157"/>
      <c r="K28" s="157"/>
      <c r="L28" s="100" t="s">
        <v>115</v>
      </c>
      <c r="M28" s="151" t="s">
        <v>40</v>
      </c>
      <c r="N28" s="151" t="s">
        <v>41</v>
      </c>
      <c r="O28" s="152">
        <f t="shared" ref="O28:O30" si="5">N28*4.25</f>
        <v>0.288575</v>
      </c>
      <c r="P28" s="153" t="s">
        <v>30</v>
      </c>
      <c r="Q28" s="168" t="s">
        <v>31</v>
      </c>
      <c r="R28" s="111"/>
    </row>
    <row r="29" ht="124" customHeight="1" spans="1:18">
      <c r="A29" s="89">
        <v>23</v>
      </c>
      <c r="B29" s="111" t="s">
        <v>42</v>
      </c>
      <c r="C29" s="103" t="s">
        <v>25</v>
      </c>
      <c r="D29" s="104" t="s">
        <v>26</v>
      </c>
      <c r="E29" s="112" t="s">
        <v>43</v>
      </c>
      <c r="F29" s="109" t="s">
        <v>117</v>
      </c>
      <c r="G29" s="114">
        <v>249.6</v>
      </c>
      <c r="H29" s="114">
        <v>249.6</v>
      </c>
      <c r="I29" s="149"/>
      <c r="J29" s="157"/>
      <c r="K29" s="157"/>
      <c r="L29" s="100" t="s">
        <v>115</v>
      </c>
      <c r="M29" s="151" t="s">
        <v>46</v>
      </c>
      <c r="N29" s="151" t="s">
        <v>47</v>
      </c>
      <c r="O29" s="152">
        <f t="shared" si="5"/>
        <v>0.507025</v>
      </c>
      <c r="P29" s="153" t="s">
        <v>30</v>
      </c>
      <c r="Q29" s="168" t="s">
        <v>31</v>
      </c>
      <c r="R29" s="111"/>
    </row>
    <row r="30" ht="90" customHeight="1" spans="1:18">
      <c r="A30" s="89">
        <v>24</v>
      </c>
      <c r="B30" s="111" t="s">
        <v>118</v>
      </c>
      <c r="C30" s="103" t="s">
        <v>25</v>
      </c>
      <c r="D30" s="104" t="s">
        <v>26</v>
      </c>
      <c r="E30" s="112" t="s">
        <v>49</v>
      </c>
      <c r="F30" s="109" t="s">
        <v>119</v>
      </c>
      <c r="G30" s="114">
        <v>20.7</v>
      </c>
      <c r="H30" s="114">
        <v>20.7</v>
      </c>
      <c r="I30" s="149"/>
      <c r="J30" s="157"/>
      <c r="K30" s="157"/>
      <c r="L30" s="100" t="s">
        <v>115</v>
      </c>
      <c r="M30" s="151" t="s">
        <v>52</v>
      </c>
      <c r="N30" s="151" t="s">
        <v>53</v>
      </c>
      <c r="O30" s="152">
        <f t="shared" si="5"/>
        <v>0.2261</v>
      </c>
      <c r="P30" s="153" t="s">
        <v>30</v>
      </c>
      <c r="Q30" s="168" t="s">
        <v>31</v>
      </c>
      <c r="R30" s="111"/>
    </row>
    <row r="31" ht="59" customHeight="1" spans="1:18">
      <c r="A31" s="89">
        <v>25</v>
      </c>
      <c r="B31" s="111" t="s">
        <v>54</v>
      </c>
      <c r="C31" s="103" t="s">
        <v>25</v>
      </c>
      <c r="D31" s="104" t="s">
        <v>26</v>
      </c>
      <c r="E31" s="123" t="s">
        <v>55</v>
      </c>
      <c r="F31" s="109" t="s">
        <v>120</v>
      </c>
      <c r="G31" s="114">
        <v>8.7</v>
      </c>
      <c r="H31" s="114">
        <v>8.7</v>
      </c>
      <c r="I31" s="149"/>
      <c r="J31" s="123"/>
      <c r="K31" s="123"/>
      <c r="L31" s="109" t="s">
        <v>115</v>
      </c>
      <c r="M31" s="158" t="s">
        <v>57</v>
      </c>
      <c r="N31" s="158" t="s">
        <v>58</v>
      </c>
      <c r="O31" s="158">
        <v>0.0514</v>
      </c>
      <c r="P31" s="153" t="s">
        <v>30</v>
      </c>
      <c r="Q31" s="168" t="s">
        <v>31</v>
      </c>
      <c r="R31" s="111"/>
    </row>
    <row r="32" ht="85" customHeight="1" spans="1:18">
      <c r="A32" s="89">
        <v>26</v>
      </c>
      <c r="B32" s="111" t="s">
        <v>59</v>
      </c>
      <c r="C32" s="103" t="s">
        <v>25</v>
      </c>
      <c r="D32" s="104" t="s">
        <v>26</v>
      </c>
      <c r="E32" s="112" t="s">
        <v>60</v>
      </c>
      <c r="F32" s="109" t="s">
        <v>121</v>
      </c>
      <c r="G32" s="114">
        <v>36.9</v>
      </c>
      <c r="H32" s="114">
        <v>36.9</v>
      </c>
      <c r="I32" s="149"/>
      <c r="J32" s="157"/>
      <c r="K32" s="157"/>
      <c r="L32" s="100" t="s">
        <v>115</v>
      </c>
      <c r="M32" s="151" t="s">
        <v>62</v>
      </c>
      <c r="N32" s="151" t="s">
        <v>63</v>
      </c>
      <c r="O32" s="152">
        <v>0.1151</v>
      </c>
      <c r="P32" s="153" t="s">
        <v>30</v>
      </c>
      <c r="Q32" s="168" t="s">
        <v>31</v>
      </c>
      <c r="R32" s="111"/>
    </row>
    <row r="33" ht="72" customHeight="1" spans="1:18">
      <c r="A33" s="89">
        <v>27</v>
      </c>
      <c r="B33" s="111" t="s">
        <v>64</v>
      </c>
      <c r="C33" s="103" t="s">
        <v>25</v>
      </c>
      <c r="D33" s="104" t="s">
        <v>26</v>
      </c>
      <c r="E33" s="112" t="s">
        <v>65</v>
      </c>
      <c r="F33" s="109" t="s">
        <v>122</v>
      </c>
      <c r="G33" s="114">
        <v>40.2</v>
      </c>
      <c r="H33" s="114">
        <v>40.2</v>
      </c>
      <c r="I33" s="149"/>
      <c r="J33" s="157"/>
      <c r="K33" s="157"/>
      <c r="L33" s="100" t="s">
        <v>115</v>
      </c>
      <c r="M33" s="151" t="s">
        <v>67</v>
      </c>
      <c r="N33" s="151" t="s">
        <v>68</v>
      </c>
      <c r="O33" s="152">
        <f t="shared" ref="O33:O43" si="6">N33*4.25</f>
        <v>0.14535</v>
      </c>
      <c r="P33" s="153" t="s">
        <v>30</v>
      </c>
      <c r="Q33" s="168" t="s">
        <v>31</v>
      </c>
      <c r="R33" s="111"/>
    </row>
    <row r="34" ht="74" customHeight="1" spans="1:18">
      <c r="A34" s="89">
        <v>28</v>
      </c>
      <c r="B34" s="111" t="s">
        <v>69</v>
      </c>
      <c r="C34" s="103" t="s">
        <v>25</v>
      </c>
      <c r="D34" s="104" t="s">
        <v>26</v>
      </c>
      <c r="E34" s="112" t="s">
        <v>70</v>
      </c>
      <c r="F34" s="109" t="s">
        <v>123</v>
      </c>
      <c r="G34" s="114">
        <v>53.4</v>
      </c>
      <c r="H34" s="114">
        <v>53.4</v>
      </c>
      <c r="I34" s="149"/>
      <c r="J34" s="157"/>
      <c r="K34" s="157"/>
      <c r="L34" s="100" t="s">
        <v>115</v>
      </c>
      <c r="M34" s="151" t="s">
        <v>52</v>
      </c>
      <c r="N34" s="151" t="s">
        <v>72</v>
      </c>
      <c r="O34" s="152">
        <f t="shared" si="6"/>
        <v>0.203575</v>
      </c>
      <c r="P34" s="153" t="s">
        <v>30</v>
      </c>
      <c r="Q34" s="168" t="s">
        <v>31</v>
      </c>
      <c r="R34" s="111"/>
    </row>
    <row r="35" ht="109" customHeight="1" spans="1:18">
      <c r="A35" s="89">
        <v>29</v>
      </c>
      <c r="B35" s="111" t="s">
        <v>73</v>
      </c>
      <c r="C35" s="103" t="s">
        <v>25</v>
      </c>
      <c r="D35" s="104" t="s">
        <v>26</v>
      </c>
      <c r="E35" s="112" t="s">
        <v>27</v>
      </c>
      <c r="F35" s="109" t="s">
        <v>124</v>
      </c>
      <c r="G35" s="114">
        <v>99.6</v>
      </c>
      <c r="H35" s="114">
        <v>99.6</v>
      </c>
      <c r="I35" s="149"/>
      <c r="J35" s="157"/>
      <c r="K35" s="157"/>
      <c r="L35" s="100" t="s">
        <v>115</v>
      </c>
      <c r="M35" s="151" t="s">
        <v>75</v>
      </c>
      <c r="N35" s="151" t="s">
        <v>76</v>
      </c>
      <c r="O35" s="152">
        <f t="shared" si="6"/>
        <v>0.34425</v>
      </c>
      <c r="P35" s="153" t="s">
        <v>30</v>
      </c>
      <c r="Q35" s="168" t="s">
        <v>31</v>
      </c>
      <c r="R35" s="111"/>
    </row>
    <row r="36" ht="70" customHeight="1" spans="1:18">
      <c r="A36" s="89">
        <v>30</v>
      </c>
      <c r="B36" s="111" t="s">
        <v>77</v>
      </c>
      <c r="C36" s="103" t="s">
        <v>25</v>
      </c>
      <c r="D36" s="104" t="s">
        <v>26</v>
      </c>
      <c r="E36" s="112" t="s">
        <v>78</v>
      </c>
      <c r="F36" s="124" t="s">
        <v>125</v>
      </c>
      <c r="G36" s="114">
        <v>74.7</v>
      </c>
      <c r="H36" s="114">
        <v>74.7</v>
      </c>
      <c r="I36" s="149"/>
      <c r="J36" s="157"/>
      <c r="K36" s="157"/>
      <c r="L36" s="100" t="s">
        <v>115</v>
      </c>
      <c r="M36" s="151" t="s">
        <v>80</v>
      </c>
      <c r="N36" s="151" t="s">
        <v>81</v>
      </c>
      <c r="O36" s="152">
        <f t="shared" si="6"/>
        <v>0.10285</v>
      </c>
      <c r="P36" s="153" t="s">
        <v>30</v>
      </c>
      <c r="Q36" s="168" t="s">
        <v>31</v>
      </c>
      <c r="R36" s="111"/>
    </row>
    <row r="37" ht="72" customHeight="1" spans="1:18">
      <c r="A37" s="89">
        <v>31</v>
      </c>
      <c r="B37" s="111" t="s">
        <v>82</v>
      </c>
      <c r="C37" s="103" t="s">
        <v>25</v>
      </c>
      <c r="D37" s="104" t="s">
        <v>26</v>
      </c>
      <c r="E37" s="112" t="s">
        <v>83</v>
      </c>
      <c r="F37" s="109" t="s">
        <v>126</v>
      </c>
      <c r="G37" s="114">
        <v>20.7</v>
      </c>
      <c r="H37" s="114">
        <v>20.7</v>
      </c>
      <c r="I37" s="149"/>
      <c r="J37" s="157"/>
      <c r="K37" s="157"/>
      <c r="L37" s="100" t="s">
        <v>115</v>
      </c>
      <c r="M37" s="151" t="s">
        <v>80</v>
      </c>
      <c r="N37" s="151" t="s">
        <v>85</v>
      </c>
      <c r="O37" s="152">
        <f t="shared" si="6"/>
        <v>0.053125</v>
      </c>
      <c r="P37" s="153" t="s">
        <v>30</v>
      </c>
      <c r="Q37" s="168" t="s">
        <v>31</v>
      </c>
      <c r="R37" s="111"/>
    </row>
    <row r="38" ht="97" customHeight="1" spans="1:18">
      <c r="A38" s="89">
        <v>32</v>
      </c>
      <c r="B38" s="111" t="s">
        <v>86</v>
      </c>
      <c r="C38" s="103" t="s">
        <v>25</v>
      </c>
      <c r="D38" s="104" t="s">
        <v>26</v>
      </c>
      <c r="E38" s="112" t="s">
        <v>87</v>
      </c>
      <c r="F38" s="109" t="s">
        <v>127</v>
      </c>
      <c r="G38" s="114">
        <v>64.2</v>
      </c>
      <c r="H38" s="114">
        <v>64.2</v>
      </c>
      <c r="I38" s="149"/>
      <c r="J38" s="157"/>
      <c r="K38" s="157"/>
      <c r="L38" s="100" t="s">
        <v>115</v>
      </c>
      <c r="M38" s="151" t="s">
        <v>40</v>
      </c>
      <c r="N38" s="151" t="s">
        <v>89</v>
      </c>
      <c r="O38" s="152">
        <f t="shared" si="6"/>
        <v>0.23885</v>
      </c>
      <c r="P38" s="153" t="s">
        <v>30</v>
      </c>
      <c r="Q38" s="168" t="s">
        <v>31</v>
      </c>
      <c r="R38" s="111"/>
    </row>
    <row r="39" ht="72" customHeight="1" spans="1:18">
      <c r="A39" s="89">
        <v>33</v>
      </c>
      <c r="B39" s="111" t="s">
        <v>90</v>
      </c>
      <c r="C39" s="103" t="s">
        <v>25</v>
      </c>
      <c r="D39" s="104" t="s">
        <v>26</v>
      </c>
      <c r="E39" s="112" t="s">
        <v>91</v>
      </c>
      <c r="F39" s="109" t="s">
        <v>128</v>
      </c>
      <c r="G39" s="114">
        <v>41.7</v>
      </c>
      <c r="H39" s="114">
        <v>41.7</v>
      </c>
      <c r="I39" s="149"/>
      <c r="J39" s="157"/>
      <c r="K39" s="157"/>
      <c r="L39" s="100" t="s">
        <v>115</v>
      </c>
      <c r="M39" s="151" t="s">
        <v>67</v>
      </c>
      <c r="N39" s="151" t="s">
        <v>93</v>
      </c>
      <c r="O39" s="152">
        <f t="shared" si="6"/>
        <v>0.133875</v>
      </c>
      <c r="P39" s="153" t="s">
        <v>30</v>
      </c>
      <c r="Q39" s="168" t="s">
        <v>31</v>
      </c>
      <c r="R39" s="111"/>
    </row>
    <row r="40" ht="72" customHeight="1" spans="1:18">
      <c r="A40" s="89">
        <v>34</v>
      </c>
      <c r="B40" s="111" t="s">
        <v>94</v>
      </c>
      <c r="C40" s="103" t="s">
        <v>25</v>
      </c>
      <c r="D40" s="104" t="s">
        <v>26</v>
      </c>
      <c r="E40" s="112" t="s">
        <v>95</v>
      </c>
      <c r="F40" s="124" t="s">
        <v>129</v>
      </c>
      <c r="G40" s="114">
        <v>74.4</v>
      </c>
      <c r="H40" s="114">
        <v>74.4</v>
      </c>
      <c r="I40" s="149"/>
      <c r="J40" s="157"/>
      <c r="K40" s="157"/>
      <c r="L40" s="100" t="s">
        <v>115</v>
      </c>
      <c r="M40" s="151" t="s">
        <v>67</v>
      </c>
      <c r="N40" s="151" t="s">
        <v>97</v>
      </c>
      <c r="O40" s="152">
        <f t="shared" si="6"/>
        <v>0.212925</v>
      </c>
      <c r="P40" s="153" t="s">
        <v>30</v>
      </c>
      <c r="Q40" s="168" t="s">
        <v>31</v>
      </c>
      <c r="R40" s="111"/>
    </row>
    <row r="41" ht="72" customHeight="1" spans="1:18">
      <c r="A41" s="89">
        <v>35</v>
      </c>
      <c r="B41" s="111" t="s">
        <v>98</v>
      </c>
      <c r="C41" s="103" t="s">
        <v>25</v>
      </c>
      <c r="D41" s="104" t="s">
        <v>26</v>
      </c>
      <c r="E41" s="112" t="s">
        <v>99</v>
      </c>
      <c r="F41" s="125" t="s">
        <v>130</v>
      </c>
      <c r="G41" s="114">
        <v>65.4</v>
      </c>
      <c r="H41" s="114">
        <v>65.4</v>
      </c>
      <c r="I41" s="149"/>
      <c r="J41" s="159"/>
      <c r="K41" s="159"/>
      <c r="L41" s="100" t="s">
        <v>115</v>
      </c>
      <c r="M41" s="151" t="s">
        <v>101</v>
      </c>
      <c r="N41" s="151" t="s">
        <v>102</v>
      </c>
      <c r="O41" s="152">
        <f t="shared" si="6"/>
        <v>0.16235</v>
      </c>
      <c r="P41" s="153" t="s">
        <v>30</v>
      </c>
      <c r="Q41" s="168" t="s">
        <v>31</v>
      </c>
      <c r="R41" s="111"/>
    </row>
    <row r="42" ht="72" customHeight="1" spans="1:18">
      <c r="A42" s="89">
        <v>36</v>
      </c>
      <c r="B42" s="111" t="s">
        <v>103</v>
      </c>
      <c r="C42" s="103" t="s">
        <v>25</v>
      </c>
      <c r="D42" s="104" t="s">
        <v>26</v>
      </c>
      <c r="E42" s="112" t="s">
        <v>104</v>
      </c>
      <c r="F42" s="109" t="s">
        <v>131</v>
      </c>
      <c r="G42" s="114">
        <v>57.9</v>
      </c>
      <c r="H42" s="114">
        <v>57.9</v>
      </c>
      <c r="I42" s="149"/>
      <c r="J42" s="157"/>
      <c r="K42" s="157"/>
      <c r="L42" s="100" t="s">
        <v>115</v>
      </c>
      <c r="M42" s="151" t="s">
        <v>106</v>
      </c>
      <c r="N42" s="151" t="s">
        <v>107</v>
      </c>
      <c r="O42" s="152">
        <f t="shared" si="6"/>
        <v>0.24905</v>
      </c>
      <c r="P42" s="153" t="s">
        <v>30</v>
      </c>
      <c r="Q42" s="168" t="s">
        <v>31</v>
      </c>
      <c r="R42" s="111"/>
    </row>
    <row r="43" ht="81" customHeight="1" spans="1:18">
      <c r="A43" s="89">
        <v>37</v>
      </c>
      <c r="B43" s="111" t="s">
        <v>108</v>
      </c>
      <c r="C43" s="103" t="s">
        <v>25</v>
      </c>
      <c r="D43" s="104" t="s">
        <v>26</v>
      </c>
      <c r="E43" s="112" t="s">
        <v>109</v>
      </c>
      <c r="F43" s="109" t="s">
        <v>132</v>
      </c>
      <c r="G43" s="114">
        <v>12.9</v>
      </c>
      <c r="H43" s="114">
        <v>12.9</v>
      </c>
      <c r="I43" s="149"/>
      <c r="J43" s="157"/>
      <c r="K43" s="157"/>
      <c r="L43" s="100" t="s">
        <v>115</v>
      </c>
      <c r="M43" s="151" t="s">
        <v>101</v>
      </c>
      <c r="N43" s="151" t="s">
        <v>111</v>
      </c>
      <c r="O43" s="152">
        <f t="shared" si="6"/>
        <v>0.09605</v>
      </c>
      <c r="P43" s="153" t="s">
        <v>30</v>
      </c>
      <c r="Q43" s="168" t="s">
        <v>31</v>
      </c>
      <c r="R43" s="111"/>
    </row>
    <row r="44" ht="51" customHeight="1" spans="1:18">
      <c r="A44" s="89">
        <v>38</v>
      </c>
      <c r="B44" s="126" t="s">
        <v>133</v>
      </c>
      <c r="C44" s="103" t="s">
        <v>25</v>
      </c>
      <c r="D44" s="104" t="s">
        <v>134</v>
      </c>
      <c r="E44" s="123"/>
      <c r="F44" s="109" t="s">
        <v>135</v>
      </c>
      <c r="G44" s="110">
        <f>G45+G46+G47+G48+G49+G50+G51+G52+G53+G54+G55+G56+G57</f>
        <v>400</v>
      </c>
      <c r="H44" s="110">
        <f>H45+H46+H47+H48+H49+H50+H51+H52+H53+H54+H55+H56+H57</f>
        <v>400</v>
      </c>
      <c r="I44" s="149"/>
      <c r="J44" s="160"/>
      <c r="K44" s="160"/>
      <c r="L44" s="100"/>
      <c r="M44" s="161">
        <v>141</v>
      </c>
      <c r="N44" s="161">
        <v>0.04</v>
      </c>
      <c r="O44" s="161">
        <v>0.18</v>
      </c>
      <c r="P44" s="153"/>
      <c r="Q44" s="112"/>
      <c r="R44" s="170"/>
    </row>
    <row r="45" ht="75" customHeight="1" spans="1:18">
      <c r="A45" s="89">
        <v>39</v>
      </c>
      <c r="B45" s="111" t="s">
        <v>136</v>
      </c>
      <c r="C45" s="103" t="s">
        <v>25</v>
      </c>
      <c r="D45" s="104" t="s">
        <v>134</v>
      </c>
      <c r="E45" s="123" t="s">
        <v>109</v>
      </c>
      <c r="F45" s="109" t="s">
        <v>137</v>
      </c>
      <c r="G45" s="127">
        <v>20</v>
      </c>
      <c r="H45" s="127">
        <v>20</v>
      </c>
      <c r="I45" s="149"/>
      <c r="J45" s="162"/>
      <c r="K45" s="162"/>
      <c r="L45" s="100" t="s">
        <v>138</v>
      </c>
      <c r="M45" s="161">
        <v>7</v>
      </c>
      <c r="N45" s="161">
        <v>0.0323</v>
      </c>
      <c r="O45" s="161">
        <v>0.1355</v>
      </c>
      <c r="P45" s="153" t="s">
        <v>30</v>
      </c>
      <c r="Q45" s="153" t="s">
        <v>30</v>
      </c>
      <c r="R45" s="170"/>
    </row>
    <row r="46" ht="60" customHeight="1" spans="1:18">
      <c r="A46" s="89">
        <v>40</v>
      </c>
      <c r="B46" s="111" t="s">
        <v>139</v>
      </c>
      <c r="C46" s="103" t="s">
        <v>25</v>
      </c>
      <c r="D46" s="104" t="s">
        <v>134</v>
      </c>
      <c r="E46" s="123" t="s">
        <v>78</v>
      </c>
      <c r="F46" s="124" t="s">
        <v>140</v>
      </c>
      <c r="G46" s="127">
        <v>25</v>
      </c>
      <c r="H46" s="127">
        <v>25</v>
      </c>
      <c r="I46" s="149"/>
      <c r="J46" s="162"/>
      <c r="K46" s="162"/>
      <c r="L46" s="100" t="s">
        <v>138</v>
      </c>
      <c r="M46" s="161">
        <v>5</v>
      </c>
      <c r="N46" s="161">
        <v>0.0363</v>
      </c>
      <c r="O46" s="161">
        <v>0.1458</v>
      </c>
      <c r="P46" s="153" t="s">
        <v>30</v>
      </c>
      <c r="Q46" s="153" t="s">
        <v>30</v>
      </c>
      <c r="R46" s="170"/>
    </row>
    <row r="47" ht="60" customHeight="1" spans="1:18">
      <c r="A47" s="89">
        <v>41</v>
      </c>
      <c r="B47" s="111" t="s">
        <v>141</v>
      </c>
      <c r="C47" s="103" t="s">
        <v>25</v>
      </c>
      <c r="D47" s="104" t="s">
        <v>134</v>
      </c>
      <c r="E47" s="123" t="s">
        <v>104</v>
      </c>
      <c r="F47" s="109" t="s">
        <v>142</v>
      </c>
      <c r="G47" s="127">
        <v>30</v>
      </c>
      <c r="H47" s="127">
        <v>30</v>
      </c>
      <c r="I47" s="149"/>
      <c r="J47" s="162"/>
      <c r="K47" s="162"/>
      <c r="L47" s="100" t="s">
        <v>138</v>
      </c>
      <c r="M47" s="161">
        <v>10</v>
      </c>
      <c r="N47" s="161">
        <v>0.0942</v>
      </c>
      <c r="O47" s="161">
        <v>0.385</v>
      </c>
      <c r="P47" s="153" t="s">
        <v>30</v>
      </c>
      <c r="Q47" s="153" t="s">
        <v>30</v>
      </c>
      <c r="R47" s="170"/>
    </row>
    <row r="48" ht="81" customHeight="1" spans="1:18">
      <c r="A48" s="89">
        <v>42</v>
      </c>
      <c r="B48" s="111" t="s">
        <v>143</v>
      </c>
      <c r="C48" s="103" t="s">
        <v>25</v>
      </c>
      <c r="D48" s="104" t="s">
        <v>134</v>
      </c>
      <c r="E48" s="123" t="s">
        <v>99</v>
      </c>
      <c r="F48" s="128" t="s">
        <v>144</v>
      </c>
      <c r="G48" s="129">
        <v>30</v>
      </c>
      <c r="H48" s="129">
        <v>30</v>
      </c>
      <c r="I48" s="149"/>
      <c r="J48" s="163"/>
      <c r="K48" s="163"/>
      <c r="L48" s="100" t="s">
        <v>138</v>
      </c>
      <c r="M48" s="161">
        <v>7</v>
      </c>
      <c r="N48" s="161">
        <v>0.0546</v>
      </c>
      <c r="O48" s="161">
        <v>0.2239</v>
      </c>
      <c r="P48" s="153" t="s">
        <v>30</v>
      </c>
      <c r="Q48" s="153" t="s">
        <v>30</v>
      </c>
      <c r="R48" s="170"/>
    </row>
    <row r="49" ht="69" customHeight="1" spans="1:18">
      <c r="A49" s="89">
        <v>43</v>
      </c>
      <c r="B49" s="111" t="s">
        <v>145</v>
      </c>
      <c r="C49" s="103" t="s">
        <v>25</v>
      </c>
      <c r="D49" s="104" t="s">
        <v>134</v>
      </c>
      <c r="E49" s="123" t="s">
        <v>95</v>
      </c>
      <c r="F49" s="109" t="s">
        <v>146</v>
      </c>
      <c r="G49" s="127">
        <v>25</v>
      </c>
      <c r="H49" s="127">
        <v>25</v>
      </c>
      <c r="I49" s="149"/>
      <c r="J49" s="162"/>
      <c r="K49" s="162"/>
      <c r="L49" s="100" t="s">
        <v>138</v>
      </c>
      <c r="M49" s="161">
        <v>6</v>
      </c>
      <c r="N49" s="161">
        <v>0.0768</v>
      </c>
      <c r="O49" s="161">
        <v>0.3258</v>
      </c>
      <c r="P49" s="153" t="s">
        <v>30</v>
      </c>
      <c r="Q49" s="153" t="s">
        <v>30</v>
      </c>
      <c r="R49" s="170"/>
    </row>
    <row r="50" ht="145" customHeight="1" spans="1:18">
      <c r="A50" s="89">
        <v>44</v>
      </c>
      <c r="B50" s="111" t="s">
        <v>147</v>
      </c>
      <c r="C50" s="103" t="s">
        <v>25</v>
      </c>
      <c r="D50" s="104" t="s">
        <v>134</v>
      </c>
      <c r="E50" s="123" t="s">
        <v>43</v>
      </c>
      <c r="F50" s="109" t="s">
        <v>148</v>
      </c>
      <c r="G50" s="127">
        <v>50</v>
      </c>
      <c r="H50" s="127">
        <v>50</v>
      </c>
      <c r="I50" s="149"/>
      <c r="J50" s="162"/>
      <c r="K50" s="162"/>
      <c r="L50" s="100" t="s">
        <v>138</v>
      </c>
      <c r="M50" s="161">
        <v>20</v>
      </c>
      <c r="N50" s="161">
        <v>0.2122</v>
      </c>
      <c r="O50" s="161">
        <v>0.7947</v>
      </c>
      <c r="P50" s="153" t="s">
        <v>30</v>
      </c>
      <c r="Q50" s="153" t="s">
        <v>30</v>
      </c>
      <c r="R50" s="170"/>
    </row>
    <row r="51" ht="83" customHeight="1" spans="1:18">
      <c r="A51" s="89">
        <v>45</v>
      </c>
      <c r="B51" s="111" t="s">
        <v>149</v>
      </c>
      <c r="C51" s="103" t="s">
        <v>25</v>
      </c>
      <c r="D51" s="104" t="s">
        <v>134</v>
      </c>
      <c r="E51" s="123" t="s">
        <v>70</v>
      </c>
      <c r="F51" s="109" t="s">
        <v>150</v>
      </c>
      <c r="G51" s="127">
        <v>30</v>
      </c>
      <c r="H51" s="127">
        <v>30</v>
      </c>
      <c r="I51" s="149"/>
      <c r="J51" s="162"/>
      <c r="K51" s="162"/>
      <c r="L51" s="100" t="s">
        <v>138</v>
      </c>
      <c r="M51" s="161">
        <v>10</v>
      </c>
      <c r="N51" s="161">
        <v>0.0763</v>
      </c>
      <c r="O51" s="161">
        <v>0.3015</v>
      </c>
      <c r="P51" s="153" t="s">
        <v>30</v>
      </c>
      <c r="Q51" s="153" t="s">
        <v>30</v>
      </c>
      <c r="R51" s="170"/>
    </row>
    <row r="52" ht="69" customHeight="1" spans="1:18">
      <c r="A52" s="89">
        <v>46</v>
      </c>
      <c r="B52" s="111" t="s">
        <v>151</v>
      </c>
      <c r="C52" s="103" t="s">
        <v>25</v>
      </c>
      <c r="D52" s="104" t="s">
        <v>134</v>
      </c>
      <c r="E52" s="123" t="s">
        <v>60</v>
      </c>
      <c r="F52" s="109" t="s">
        <v>152</v>
      </c>
      <c r="G52" s="127">
        <v>30</v>
      </c>
      <c r="H52" s="127">
        <v>30</v>
      </c>
      <c r="I52" s="149"/>
      <c r="J52" s="162"/>
      <c r="K52" s="162"/>
      <c r="L52" s="100" t="s">
        <v>138</v>
      </c>
      <c r="M52" s="161">
        <v>8</v>
      </c>
      <c r="N52" s="161">
        <v>0.042</v>
      </c>
      <c r="O52" s="161">
        <v>0.1744</v>
      </c>
      <c r="P52" s="153" t="s">
        <v>30</v>
      </c>
      <c r="Q52" s="153" t="s">
        <v>30</v>
      </c>
      <c r="R52" s="170"/>
    </row>
    <row r="53" ht="117" customHeight="1" spans="1:18">
      <c r="A53" s="89">
        <v>47</v>
      </c>
      <c r="B53" s="111" t="s">
        <v>153</v>
      </c>
      <c r="C53" s="103" t="s">
        <v>25</v>
      </c>
      <c r="D53" s="104" t="s">
        <v>134</v>
      </c>
      <c r="E53" s="123" t="s">
        <v>49</v>
      </c>
      <c r="F53" s="109" t="s">
        <v>154</v>
      </c>
      <c r="G53" s="127">
        <v>25</v>
      </c>
      <c r="H53" s="127">
        <v>25</v>
      </c>
      <c r="I53" s="149"/>
      <c r="J53" s="162"/>
      <c r="K53" s="162"/>
      <c r="L53" s="100" t="s">
        <v>138</v>
      </c>
      <c r="M53" s="161">
        <v>9</v>
      </c>
      <c r="N53" s="161">
        <v>0.062</v>
      </c>
      <c r="O53" s="161">
        <v>0.2498</v>
      </c>
      <c r="P53" s="153" t="s">
        <v>30</v>
      </c>
      <c r="Q53" s="153" t="s">
        <v>30</v>
      </c>
      <c r="R53" s="170"/>
    </row>
    <row r="54" ht="69" customHeight="1" spans="1:18">
      <c r="A54" s="89">
        <v>48</v>
      </c>
      <c r="B54" s="111" t="s">
        <v>155</v>
      </c>
      <c r="C54" s="103" t="s">
        <v>25</v>
      </c>
      <c r="D54" s="104" t="s">
        <v>134</v>
      </c>
      <c r="E54" s="123" t="s">
        <v>65</v>
      </c>
      <c r="F54" s="109" t="s">
        <v>156</v>
      </c>
      <c r="G54" s="127">
        <v>30</v>
      </c>
      <c r="H54" s="127">
        <v>30</v>
      </c>
      <c r="I54" s="149"/>
      <c r="J54" s="162"/>
      <c r="K54" s="162"/>
      <c r="L54" s="100" t="s">
        <v>138</v>
      </c>
      <c r="M54" s="161">
        <v>6</v>
      </c>
      <c r="N54" s="161">
        <v>0.0472</v>
      </c>
      <c r="O54" s="161">
        <v>0.2062</v>
      </c>
      <c r="P54" s="153" t="s">
        <v>30</v>
      </c>
      <c r="Q54" s="153" t="s">
        <v>30</v>
      </c>
      <c r="R54" s="170"/>
    </row>
    <row r="55" ht="87" customHeight="1" spans="1:18">
      <c r="A55" s="89">
        <v>49</v>
      </c>
      <c r="B55" s="111" t="s">
        <v>157</v>
      </c>
      <c r="C55" s="103" t="s">
        <v>25</v>
      </c>
      <c r="D55" s="104" t="s">
        <v>134</v>
      </c>
      <c r="E55" s="123" t="s">
        <v>27</v>
      </c>
      <c r="F55" s="109" t="s">
        <v>158</v>
      </c>
      <c r="G55" s="127">
        <v>40</v>
      </c>
      <c r="H55" s="127">
        <v>40</v>
      </c>
      <c r="I55" s="149"/>
      <c r="J55" s="162"/>
      <c r="K55" s="162"/>
      <c r="L55" s="100" t="s">
        <v>138</v>
      </c>
      <c r="M55" s="161">
        <v>15</v>
      </c>
      <c r="N55" s="161">
        <v>0.1117</v>
      </c>
      <c r="O55" s="161">
        <v>0.4828</v>
      </c>
      <c r="P55" s="153" t="s">
        <v>30</v>
      </c>
      <c r="Q55" s="153" t="s">
        <v>30</v>
      </c>
      <c r="R55" s="170"/>
    </row>
    <row r="56" ht="90" customHeight="1" spans="1:18">
      <c r="A56" s="89">
        <v>50</v>
      </c>
      <c r="B56" s="111" t="s">
        <v>159</v>
      </c>
      <c r="C56" s="103" t="s">
        <v>25</v>
      </c>
      <c r="D56" s="104" t="s">
        <v>134</v>
      </c>
      <c r="E56" s="123" t="s">
        <v>87</v>
      </c>
      <c r="F56" s="109" t="s">
        <v>160</v>
      </c>
      <c r="G56" s="127">
        <v>40</v>
      </c>
      <c r="H56" s="127">
        <v>40</v>
      </c>
      <c r="I56" s="149"/>
      <c r="J56" s="162"/>
      <c r="K56" s="162"/>
      <c r="L56" s="100" t="s">
        <v>138</v>
      </c>
      <c r="M56" s="146">
        <v>12</v>
      </c>
      <c r="N56" s="146">
        <v>0.0904</v>
      </c>
      <c r="O56" s="146">
        <v>0.3245</v>
      </c>
      <c r="P56" s="153" t="s">
        <v>30</v>
      </c>
      <c r="Q56" s="153" t="s">
        <v>30</v>
      </c>
      <c r="R56" s="170"/>
    </row>
    <row r="57" ht="91" customHeight="1" spans="1:18">
      <c r="A57" s="89">
        <v>51</v>
      </c>
      <c r="B57" s="111" t="s">
        <v>161</v>
      </c>
      <c r="C57" s="103" t="s">
        <v>25</v>
      </c>
      <c r="D57" s="104" t="s">
        <v>134</v>
      </c>
      <c r="E57" s="123" t="s">
        <v>91</v>
      </c>
      <c r="F57" s="109" t="s">
        <v>162</v>
      </c>
      <c r="G57" s="127">
        <v>25</v>
      </c>
      <c r="H57" s="127">
        <v>25</v>
      </c>
      <c r="I57" s="149"/>
      <c r="J57" s="162"/>
      <c r="K57" s="162"/>
      <c r="L57" s="100" t="s">
        <v>138</v>
      </c>
      <c r="M57" s="161">
        <v>6</v>
      </c>
      <c r="N57" s="161">
        <v>0.0441</v>
      </c>
      <c r="O57" s="161">
        <v>0.1935</v>
      </c>
      <c r="P57" s="153" t="s">
        <v>30</v>
      </c>
      <c r="Q57" s="153" t="s">
        <v>30</v>
      </c>
      <c r="R57" s="170"/>
    </row>
    <row r="58" ht="113" customHeight="1" spans="1:18">
      <c r="A58" s="89">
        <v>52</v>
      </c>
      <c r="B58" s="130" t="s">
        <v>163</v>
      </c>
      <c r="C58" s="103" t="s">
        <v>25</v>
      </c>
      <c r="D58" s="104" t="s">
        <v>134</v>
      </c>
      <c r="E58" s="123" t="s">
        <v>164</v>
      </c>
      <c r="F58" s="131" t="s">
        <v>165</v>
      </c>
      <c r="G58" s="110">
        <v>594</v>
      </c>
      <c r="H58" s="110">
        <v>594</v>
      </c>
      <c r="I58" s="149"/>
      <c r="J58" s="160"/>
      <c r="K58" s="160"/>
      <c r="L58" s="100" t="s">
        <v>166</v>
      </c>
      <c r="M58" s="161">
        <v>2</v>
      </c>
      <c r="N58" s="161">
        <v>0.0346</v>
      </c>
      <c r="O58" s="161">
        <v>0.1403</v>
      </c>
      <c r="P58" s="153" t="s">
        <v>30</v>
      </c>
      <c r="Q58" s="153" t="s">
        <v>30</v>
      </c>
      <c r="R58" s="170"/>
    </row>
    <row r="59" ht="78" customHeight="1" spans="1:18">
      <c r="A59" s="89">
        <v>53</v>
      </c>
      <c r="B59" s="132" t="s">
        <v>167</v>
      </c>
      <c r="C59" s="103" t="s">
        <v>25</v>
      </c>
      <c r="D59" s="104" t="s">
        <v>134</v>
      </c>
      <c r="E59" s="123" t="s">
        <v>168</v>
      </c>
      <c r="F59" s="131" t="s">
        <v>169</v>
      </c>
      <c r="G59" s="127">
        <v>20</v>
      </c>
      <c r="H59" s="127">
        <v>20</v>
      </c>
      <c r="I59" s="149"/>
      <c r="J59" s="162"/>
      <c r="K59" s="162"/>
      <c r="L59" s="100" t="s">
        <v>166</v>
      </c>
      <c r="M59" s="161">
        <v>2</v>
      </c>
      <c r="N59" s="161">
        <v>0.0177</v>
      </c>
      <c r="O59" s="161">
        <v>0.0697</v>
      </c>
      <c r="P59" s="153" t="s">
        <v>30</v>
      </c>
      <c r="Q59" s="153" t="s">
        <v>30</v>
      </c>
      <c r="R59" s="170"/>
    </row>
    <row r="60" ht="93" customHeight="1" spans="1:18">
      <c r="A60" s="89">
        <v>54</v>
      </c>
      <c r="B60" s="132" t="s">
        <v>170</v>
      </c>
      <c r="C60" s="103" t="s">
        <v>25</v>
      </c>
      <c r="D60" s="104" t="s">
        <v>134</v>
      </c>
      <c r="E60" s="123" t="s">
        <v>171</v>
      </c>
      <c r="F60" s="131" t="s">
        <v>172</v>
      </c>
      <c r="G60" s="127">
        <v>20</v>
      </c>
      <c r="H60" s="127">
        <v>20</v>
      </c>
      <c r="I60" s="149"/>
      <c r="J60" s="162"/>
      <c r="K60" s="162"/>
      <c r="L60" s="100" t="s">
        <v>166</v>
      </c>
      <c r="M60" s="161">
        <v>3</v>
      </c>
      <c r="N60" s="161">
        <v>0.0439</v>
      </c>
      <c r="O60" s="161">
        <v>0.1869</v>
      </c>
      <c r="P60" s="153" t="s">
        <v>30</v>
      </c>
      <c r="Q60" s="153" t="s">
        <v>30</v>
      </c>
      <c r="R60" s="170"/>
    </row>
    <row r="61" ht="86" customHeight="1" spans="1:18">
      <c r="A61" s="89">
        <v>55</v>
      </c>
      <c r="B61" s="132" t="s">
        <v>173</v>
      </c>
      <c r="C61" s="103" t="s">
        <v>25</v>
      </c>
      <c r="D61" s="104" t="s">
        <v>134</v>
      </c>
      <c r="E61" s="123" t="s">
        <v>174</v>
      </c>
      <c r="F61" s="131" t="s">
        <v>175</v>
      </c>
      <c r="G61" s="127">
        <v>20</v>
      </c>
      <c r="H61" s="127">
        <v>20</v>
      </c>
      <c r="I61" s="149"/>
      <c r="J61" s="162"/>
      <c r="K61" s="162"/>
      <c r="L61" s="100" t="s">
        <v>166</v>
      </c>
      <c r="M61" s="161">
        <v>2</v>
      </c>
      <c r="N61" s="161">
        <v>0.0051</v>
      </c>
      <c r="O61" s="161">
        <v>0.0019</v>
      </c>
      <c r="P61" s="153" t="s">
        <v>30</v>
      </c>
      <c r="Q61" s="153" t="s">
        <v>30</v>
      </c>
      <c r="R61" s="170"/>
    </row>
    <row r="62" ht="76" customHeight="1" spans="1:18">
      <c r="A62" s="89">
        <v>56</v>
      </c>
      <c r="B62" s="132" t="s">
        <v>176</v>
      </c>
      <c r="C62" s="103" t="s">
        <v>25</v>
      </c>
      <c r="D62" s="104" t="s">
        <v>134</v>
      </c>
      <c r="E62" s="123" t="s">
        <v>177</v>
      </c>
      <c r="F62" s="131" t="s">
        <v>178</v>
      </c>
      <c r="G62" s="127">
        <v>20</v>
      </c>
      <c r="H62" s="127">
        <v>20</v>
      </c>
      <c r="I62" s="149"/>
      <c r="J62" s="162"/>
      <c r="K62" s="162"/>
      <c r="L62" s="100" t="s">
        <v>166</v>
      </c>
      <c r="M62" s="161">
        <v>1</v>
      </c>
      <c r="N62" s="161">
        <v>0.0074</v>
      </c>
      <c r="O62" s="161">
        <v>0.0377</v>
      </c>
      <c r="P62" s="153" t="s">
        <v>30</v>
      </c>
      <c r="Q62" s="153" t="s">
        <v>30</v>
      </c>
      <c r="R62" s="170"/>
    </row>
    <row r="63" ht="76" customHeight="1" spans="1:18">
      <c r="A63" s="89">
        <v>57</v>
      </c>
      <c r="B63" s="132" t="s">
        <v>179</v>
      </c>
      <c r="C63" s="103" t="s">
        <v>25</v>
      </c>
      <c r="D63" s="104" t="s">
        <v>134</v>
      </c>
      <c r="E63" s="123" t="s">
        <v>180</v>
      </c>
      <c r="F63" s="131" t="s">
        <v>181</v>
      </c>
      <c r="G63" s="127">
        <v>10</v>
      </c>
      <c r="H63" s="127">
        <v>10</v>
      </c>
      <c r="I63" s="149"/>
      <c r="J63" s="162"/>
      <c r="K63" s="162"/>
      <c r="L63" s="100" t="s">
        <v>166</v>
      </c>
      <c r="M63" s="161">
        <v>1</v>
      </c>
      <c r="N63" s="161">
        <v>0.0054</v>
      </c>
      <c r="O63" s="161">
        <v>0.0214</v>
      </c>
      <c r="P63" s="153" t="s">
        <v>30</v>
      </c>
      <c r="Q63" s="153" t="s">
        <v>30</v>
      </c>
      <c r="R63" s="170"/>
    </row>
    <row r="64" ht="80" customHeight="1" spans="1:18">
      <c r="A64" s="89">
        <v>58</v>
      </c>
      <c r="B64" s="132" t="s">
        <v>182</v>
      </c>
      <c r="C64" s="103" t="s">
        <v>25</v>
      </c>
      <c r="D64" s="104" t="s">
        <v>134</v>
      </c>
      <c r="E64" s="123" t="s">
        <v>183</v>
      </c>
      <c r="F64" s="131" t="s">
        <v>184</v>
      </c>
      <c r="G64" s="127">
        <v>20</v>
      </c>
      <c r="H64" s="127">
        <v>20</v>
      </c>
      <c r="I64" s="149"/>
      <c r="J64" s="162"/>
      <c r="K64" s="162"/>
      <c r="L64" s="100" t="s">
        <v>166</v>
      </c>
      <c r="M64" s="161">
        <v>2</v>
      </c>
      <c r="N64" s="161">
        <v>0.0132</v>
      </c>
      <c r="O64" s="161">
        <v>0.0532</v>
      </c>
      <c r="P64" s="153" t="s">
        <v>30</v>
      </c>
      <c r="Q64" s="153" t="s">
        <v>30</v>
      </c>
      <c r="R64" s="170"/>
    </row>
    <row r="65" ht="97" customHeight="1" spans="1:18">
      <c r="A65" s="89">
        <v>59</v>
      </c>
      <c r="B65" s="132" t="s">
        <v>185</v>
      </c>
      <c r="C65" s="103" t="s">
        <v>25</v>
      </c>
      <c r="D65" s="104" t="s">
        <v>134</v>
      </c>
      <c r="E65" s="123" t="s">
        <v>186</v>
      </c>
      <c r="F65" s="171" t="s">
        <v>187</v>
      </c>
      <c r="G65" s="127">
        <v>40</v>
      </c>
      <c r="H65" s="127">
        <v>40</v>
      </c>
      <c r="I65" s="149"/>
      <c r="J65" s="162"/>
      <c r="K65" s="162"/>
      <c r="L65" s="100" t="s">
        <v>166</v>
      </c>
      <c r="M65" s="161">
        <v>5</v>
      </c>
      <c r="N65" s="161">
        <v>0.0518</v>
      </c>
      <c r="O65" s="161">
        <v>0.2071</v>
      </c>
      <c r="P65" s="153" t="s">
        <v>30</v>
      </c>
      <c r="Q65" s="153" t="s">
        <v>30</v>
      </c>
      <c r="R65" s="170"/>
    </row>
    <row r="66" ht="76" customHeight="1" spans="1:18">
      <c r="A66" s="89">
        <v>60</v>
      </c>
      <c r="B66" s="132" t="s">
        <v>188</v>
      </c>
      <c r="C66" s="103" t="s">
        <v>25</v>
      </c>
      <c r="D66" s="104" t="s">
        <v>134</v>
      </c>
      <c r="E66" s="123" t="s">
        <v>189</v>
      </c>
      <c r="F66" s="171" t="s">
        <v>190</v>
      </c>
      <c r="G66" s="127">
        <v>10</v>
      </c>
      <c r="H66" s="127">
        <v>10</v>
      </c>
      <c r="I66" s="149"/>
      <c r="J66" s="162"/>
      <c r="K66" s="162"/>
      <c r="L66" s="100" t="s">
        <v>166</v>
      </c>
      <c r="M66" s="161">
        <v>1</v>
      </c>
      <c r="N66" s="161">
        <v>0.0034</v>
      </c>
      <c r="O66" s="161">
        <v>0.0132</v>
      </c>
      <c r="P66" s="153" t="s">
        <v>30</v>
      </c>
      <c r="Q66" s="153" t="s">
        <v>30</v>
      </c>
      <c r="R66" s="170"/>
    </row>
    <row r="67" ht="97" customHeight="1" spans="1:18">
      <c r="A67" s="89">
        <v>61</v>
      </c>
      <c r="B67" s="132" t="s">
        <v>191</v>
      </c>
      <c r="C67" s="103" t="s">
        <v>25</v>
      </c>
      <c r="D67" s="104" t="s">
        <v>134</v>
      </c>
      <c r="E67" s="123" t="s">
        <v>192</v>
      </c>
      <c r="F67" s="171" t="s">
        <v>193</v>
      </c>
      <c r="G67" s="127">
        <v>40</v>
      </c>
      <c r="H67" s="127">
        <v>40</v>
      </c>
      <c r="I67" s="149"/>
      <c r="J67" s="162"/>
      <c r="K67" s="162"/>
      <c r="L67" s="100" t="s">
        <v>166</v>
      </c>
      <c r="M67" s="161">
        <v>5</v>
      </c>
      <c r="N67" s="161">
        <v>0.0585</v>
      </c>
      <c r="O67" s="161">
        <v>0.2262</v>
      </c>
      <c r="P67" s="153" t="s">
        <v>30</v>
      </c>
      <c r="Q67" s="153" t="s">
        <v>30</v>
      </c>
      <c r="R67" s="170"/>
    </row>
    <row r="68" ht="114" customHeight="1" spans="1:18">
      <c r="A68" s="89">
        <v>62</v>
      </c>
      <c r="B68" s="132" t="s">
        <v>194</v>
      </c>
      <c r="C68" s="103" t="s">
        <v>25</v>
      </c>
      <c r="D68" s="104" t="s">
        <v>134</v>
      </c>
      <c r="E68" s="123" t="s">
        <v>195</v>
      </c>
      <c r="F68" s="171" t="s">
        <v>196</v>
      </c>
      <c r="G68" s="127">
        <v>60</v>
      </c>
      <c r="H68" s="127">
        <v>60</v>
      </c>
      <c r="I68" s="149"/>
      <c r="J68" s="162"/>
      <c r="K68" s="162"/>
      <c r="L68" s="100" t="s">
        <v>166</v>
      </c>
      <c r="M68" s="161">
        <v>5</v>
      </c>
      <c r="N68" s="161">
        <v>0.0382</v>
      </c>
      <c r="O68" s="161">
        <v>0.2125</v>
      </c>
      <c r="P68" s="153" t="s">
        <v>30</v>
      </c>
      <c r="Q68" s="153" t="s">
        <v>30</v>
      </c>
      <c r="R68" s="170"/>
    </row>
    <row r="69" ht="124" customHeight="1" spans="1:18">
      <c r="A69" s="89">
        <v>63</v>
      </c>
      <c r="B69" s="132" t="s">
        <v>197</v>
      </c>
      <c r="C69" s="103" t="s">
        <v>25</v>
      </c>
      <c r="D69" s="104" t="s">
        <v>134</v>
      </c>
      <c r="E69" s="123" t="s">
        <v>198</v>
      </c>
      <c r="F69" s="171" t="s">
        <v>199</v>
      </c>
      <c r="G69" s="127">
        <v>90</v>
      </c>
      <c r="H69" s="127">
        <v>90</v>
      </c>
      <c r="I69" s="149"/>
      <c r="J69" s="162"/>
      <c r="K69" s="162"/>
      <c r="L69" s="100" t="s">
        <v>166</v>
      </c>
      <c r="M69" s="161">
        <v>8</v>
      </c>
      <c r="N69" s="161">
        <v>0.0965</v>
      </c>
      <c r="O69" s="161">
        <v>0.4101</v>
      </c>
      <c r="P69" s="153" t="s">
        <v>30</v>
      </c>
      <c r="Q69" s="153" t="s">
        <v>30</v>
      </c>
      <c r="R69" s="170"/>
    </row>
    <row r="70" ht="92" customHeight="1" spans="1:18">
      <c r="A70" s="89">
        <v>64</v>
      </c>
      <c r="B70" s="132" t="s">
        <v>200</v>
      </c>
      <c r="C70" s="103" t="s">
        <v>25</v>
      </c>
      <c r="D70" s="104" t="s">
        <v>134</v>
      </c>
      <c r="E70" s="123" t="s">
        <v>201</v>
      </c>
      <c r="F70" s="171" t="s">
        <v>202</v>
      </c>
      <c r="G70" s="127">
        <v>20</v>
      </c>
      <c r="H70" s="127">
        <v>20</v>
      </c>
      <c r="I70" s="149"/>
      <c r="J70" s="162"/>
      <c r="K70" s="162"/>
      <c r="L70" s="100" t="s">
        <v>166</v>
      </c>
      <c r="M70" s="161">
        <v>3</v>
      </c>
      <c r="N70" s="161">
        <v>0.0216</v>
      </c>
      <c r="O70" s="161">
        <v>0.0973</v>
      </c>
      <c r="P70" s="153" t="s">
        <v>30</v>
      </c>
      <c r="Q70" s="153" t="s">
        <v>30</v>
      </c>
      <c r="R70" s="170"/>
    </row>
    <row r="71" ht="228" customHeight="1" spans="1:18">
      <c r="A71" s="89">
        <v>65</v>
      </c>
      <c r="B71" s="132" t="s">
        <v>194</v>
      </c>
      <c r="C71" s="103" t="s">
        <v>25</v>
      </c>
      <c r="D71" s="104" t="s">
        <v>134</v>
      </c>
      <c r="E71" s="123" t="s">
        <v>27</v>
      </c>
      <c r="F71" s="171" t="s">
        <v>203</v>
      </c>
      <c r="G71" s="172">
        <v>224</v>
      </c>
      <c r="H71" s="127">
        <v>224</v>
      </c>
      <c r="I71" s="149"/>
      <c r="J71" s="162"/>
      <c r="K71" s="162"/>
      <c r="L71" s="145" t="s">
        <v>204</v>
      </c>
      <c r="M71" s="146">
        <v>9</v>
      </c>
      <c r="N71" s="147">
        <v>0.0136</v>
      </c>
      <c r="O71" s="147">
        <v>0.0571</v>
      </c>
      <c r="P71" s="153" t="s">
        <v>30</v>
      </c>
      <c r="Q71" s="153" t="s">
        <v>27</v>
      </c>
      <c r="R71" s="170"/>
    </row>
    <row r="72" ht="102" customHeight="1" spans="1:18">
      <c r="A72" s="89">
        <v>66</v>
      </c>
      <c r="B72" s="173" t="s">
        <v>205</v>
      </c>
      <c r="C72" s="103" t="s">
        <v>25</v>
      </c>
      <c r="D72" s="104" t="s">
        <v>134</v>
      </c>
      <c r="E72" s="174"/>
      <c r="F72" s="175" t="s">
        <v>206</v>
      </c>
      <c r="G72" s="107">
        <v>190</v>
      </c>
      <c r="H72" s="110">
        <v>190</v>
      </c>
      <c r="I72" s="149"/>
      <c r="J72" s="162"/>
      <c r="K72" s="162"/>
      <c r="L72" s="100" t="s">
        <v>207</v>
      </c>
      <c r="M72" s="161">
        <v>9</v>
      </c>
      <c r="N72" s="161">
        <v>0.019</v>
      </c>
      <c r="O72" s="161">
        <v>0.403</v>
      </c>
      <c r="P72" s="153" t="s">
        <v>30</v>
      </c>
      <c r="Q72" s="153" t="s">
        <v>208</v>
      </c>
      <c r="R72" s="170"/>
    </row>
    <row r="73" ht="141" customHeight="1" spans="1:18">
      <c r="A73" s="89">
        <v>67</v>
      </c>
      <c r="B73" s="173" t="s">
        <v>209</v>
      </c>
      <c r="C73" s="103" t="s">
        <v>25</v>
      </c>
      <c r="D73" s="104" t="s">
        <v>134</v>
      </c>
      <c r="E73" s="174" t="s">
        <v>113</v>
      </c>
      <c r="F73" s="175" t="s">
        <v>210</v>
      </c>
      <c r="G73" s="176">
        <v>620.4</v>
      </c>
      <c r="H73" s="176">
        <v>620.4</v>
      </c>
      <c r="I73" s="149"/>
      <c r="J73" s="186"/>
      <c r="K73" s="186"/>
      <c r="L73" s="100" t="s">
        <v>211</v>
      </c>
      <c r="M73" s="187">
        <v>141</v>
      </c>
      <c r="N73" s="188">
        <v>0.2785</v>
      </c>
      <c r="O73" s="188">
        <v>1.18</v>
      </c>
      <c r="P73" s="153" t="s">
        <v>30</v>
      </c>
      <c r="Q73" s="197" t="s">
        <v>208</v>
      </c>
      <c r="R73" s="170"/>
    </row>
    <row r="74" ht="90" customHeight="1" spans="1:18">
      <c r="A74" s="89">
        <v>68</v>
      </c>
      <c r="B74" s="177" t="s">
        <v>212</v>
      </c>
      <c r="C74" s="103" t="s">
        <v>25</v>
      </c>
      <c r="D74" s="104" t="s">
        <v>134</v>
      </c>
      <c r="E74" s="178"/>
      <c r="F74" s="131" t="s">
        <v>213</v>
      </c>
      <c r="G74" s="179">
        <v>372.6</v>
      </c>
      <c r="H74" s="179">
        <v>372.6</v>
      </c>
      <c r="I74" s="149"/>
      <c r="J74" s="189"/>
      <c r="K74" s="189"/>
      <c r="L74" s="190" t="s">
        <v>211</v>
      </c>
      <c r="M74" s="191">
        <v>103</v>
      </c>
      <c r="N74" s="192">
        <v>0.3798</v>
      </c>
      <c r="O74" s="193">
        <f t="shared" ref="O74:O137" si="7">N74*4.25</f>
        <v>1.61415</v>
      </c>
      <c r="P74" s="153" t="s">
        <v>30</v>
      </c>
      <c r="Q74" s="197" t="s">
        <v>208</v>
      </c>
      <c r="R74" s="198"/>
    </row>
    <row r="75" ht="118" customHeight="1" spans="1:18">
      <c r="A75" s="89">
        <v>69</v>
      </c>
      <c r="B75" s="180" t="s">
        <v>214</v>
      </c>
      <c r="C75" s="103" t="s">
        <v>25</v>
      </c>
      <c r="D75" s="104" t="s">
        <v>134</v>
      </c>
      <c r="E75" s="178" t="s">
        <v>78</v>
      </c>
      <c r="F75" s="181" t="s">
        <v>215</v>
      </c>
      <c r="G75" s="182">
        <v>20.6</v>
      </c>
      <c r="H75" s="182">
        <v>20.6</v>
      </c>
      <c r="I75" s="149"/>
      <c r="J75" s="194"/>
      <c r="K75" s="194"/>
      <c r="L75" s="190" t="s">
        <v>211</v>
      </c>
      <c r="M75" s="191">
        <v>2</v>
      </c>
      <c r="N75" s="192">
        <v>0.0103</v>
      </c>
      <c r="O75" s="193">
        <f t="shared" si="7"/>
        <v>0.043775</v>
      </c>
      <c r="P75" s="153" t="s">
        <v>30</v>
      </c>
      <c r="Q75" s="197" t="s">
        <v>208</v>
      </c>
      <c r="R75" s="198"/>
    </row>
    <row r="76" ht="118" customHeight="1" spans="1:18">
      <c r="A76" s="89">
        <v>70</v>
      </c>
      <c r="B76" s="180" t="s">
        <v>216</v>
      </c>
      <c r="C76" s="103" t="s">
        <v>25</v>
      </c>
      <c r="D76" s="104" t="s">
        <v>134</v>
      </c>
      <c r="E76" s="178" t="s">
        <v>78</v>
      </c>
      <c r="F76" s="181" t="s">
        <v>217</v>
      </c>
      <c r="G76" s="182">
        <v>7.8</v>
      </c>
      <c r="H76" s="182">
        <v>7.8</v>
      </c>
      <c r="I76" s="149"/>
      <c r="J76" s="194"/>
      <c r="K76" s="194"/>
      <c r="L76" s="190" t="s">
        <v>211</v>
      </c>
      <c r="M76" s="191">
        <v>1</v>
      </c>
      <c r="N76" s="192">
        <v>0.0039</v>
      </c>
      <c r="O76" s="193">
        <f t="shared" si="7"/>
        <v>0.016575</v>
      </c>
      <c r="P76" s="153" t="s">
        <v>30</v>
      </c>
      <c r="Q76" s="197" t="s">
        <v>208</v>
      </c>
      <c r="R76" s="198"/>
    </row>
    <row r="77" ht="118" customHeight="1" spans="1:18">
      <c r="A77" s="89">
        <v>71</v>
      </c>
      <c r="B77" s="180" t="s">
        <v>218</v>
      </c>
      <c r="C77" s="103" t="s">
        <v>25</v>
      </c>
      <c r="D77" s="104" t="s">
        <v>134</v>
      </c>
      <c r="E77" s="178" t="s">
        <v>87</v>
      </c>
      <c r="F77" s="181" t="s">
        <v>219</v>
      </c>
      <c r="G77" s="182">
        <v>16.8</v>
      </c>
      <c r="H77" s="182">
        <v>16.8</v>
      </c>
      <c r="I77" s="149"/>
      <c r="J77" s="194"/>
      <c r="K77" s="194"/>
      <c r="L77" s="190" t="s">
        <v>211</v>
      </c>
      <c r="M77" s="191">
        <v>2</v>
      </c>
      <c r="N77" s="192">
        <v>0.0084</v>
      </c>
      <c r="O77" s="193">
        <f t="shared" si="7"/>
        <v>0.0357</v>
      </c>
      <c r="P77" s="153" t="s">
        <v>30</v>
      </c>
      <c r="Q77" s="197" t="s">
        <v>208</v>
      </c>
      <c r="R77" s="198"/>
    </row>
    <row r="78" ht="89" customHeight="1" spans="1:18">
      <c r="A78" s="89">
        <v>72</v>
      </c>
      <c r="B78" s="180" t="s">
        <v>220</v>
      </c>
      <c r="C78" s="103" t="s">
        <v>25</v>
      </c>
      <c r="D78" s="104" t="s">
        <v>134</v>
      </c>
      <c r="E78" s="178" t="s">
        <v>87</v>
      </c>
      <c r="F78" s="181" t="s">
        <v>221</v>
      </c>
      <c r="G78" s="182">
        <v>9.4</v>
      </c>
      <c r="H78" s="182">
        <v>9.4</v>
      </c>
      <c r="I78" s="149"/>
      <c r="J78" s="194"/>
      <c r="K78" s="194"/>
      <c r="L78" s="190" t="s">
        <v>211</v>
      </c>
      <c r="M78" s="191">
        <v>1</v>
      </c>
      <c r="N78" s="192">
        <v>0.0047</v>
      </c>
      <c r="O78" s="193">
        <f t="shared" si="7"/>
        <v>0.019975</v>
      </c>
      <c r="P78" s="153" t="s">
        <v>30</v>
      </c>
      <c r="Q78" s="197" t="s">
        <v>208</v>
      </c>
      <c r="R78" s="198"/>
    </row>
    <row r="79" ht="111" customHeight="1" spans="1:18">
      <c r="A79" s="89">
        <v>73</v>
      </c>
      <c r="B79" s="180" t="s">
        <v>222</v>
      </c>
      <c r="C79" s="103" t="s">
        <v>25</v>
      </c>
      <c r="D79" s="104" t="s">
        <v>134</v>
      </c>
      <c r="E79" s="178" t="s">
        <v>87</v>
      </c>
      <c r="F79" s="181" t="s">
        <v>223</v>
      </c>
      <c r="G79" s="182">
        <v>12</v>
      </c>
      <c r="H79" s="182">
        <v>12</v>
      </c>
      <c r="I79" s="149"/>
      <c r="J79" s="194"/>
      <c r="K79" s="194"/>
      <c r="L79" s="190" t="s">
        <v>211</v>
      </c>
      <c r="M79" s="191">
        <v>1</v>
      </c>
      <c r="N79" s="192">
        <v>0.006</v>
      </c>
      <c r="O79" s="193">
        <f t="shared" si="7"/>
        <v>0.0255</v>
      </c>
      <c r="P79" s="153" t="s">
        <v>30</v>
      </c>
      <c r="Q79" s="197" t="s">
        <v>208</v>
      </c>
      <c r="R79" s="198"/>
    </row>
    <row r="80" ht="105" customHeight="1" spans="1:18">
      <c r="A80" s="89">
        <v>74</v>
      </c>
      <c r="B80" s="180" t="s">
        <v>224</v>
      </c>
      <c r="C80" s="103" t="s">
        <v>25</v>
      </c>
      <c r="D80" s="104" t="s">
        <v>134</v>
      </c>
      <c r="E80" s="178" t="s">
        <v>87</v>
      </c>
      <c r="F80" s="181" t="s">
        <v>225</v>
      </c>
      <c r="G80" s="182">
        <v>7.2</v>
      </c>
      <c r="H80" s="182">
        <v>7.2</v>
      </c>
      <c r="I80" s="149"/>
      <c r="J80" s="194"/>
      <c r="K80" s="194"/>
      <c r="L80" s="190" t="s">
        <v>211</v>
      </c>
      <c r="M80" s="191">
        <v>2</v>
      </c>
      <c r="N80" s="192">
        <v>0.0036</v>
      </c>
      <c r="O80" s="193">
        <f t="shared" si="7"/>
        <v>0.0153</v>
      </c>
      <c r="P80" s="153" t="s">
        <v>30</v>
      </c>
      <c r="Q80" s="197" t="s">
        <v>208</v>
      </c>
      <c r="R80" s="198"/>
    </row>
    <row r="81" ht="101" customHeight="1" spans="1:18">
      <c r="A81" s="89">
        <v>75</v>
      </c>
      <c r="B81" s="180" t="s">
        <v>226</v>
      </c>
      <c r="C81" s="103" t="s">
        <v>25</v>
      </c>
      <c r="D81" s="104" t="s">
        <v>134</v>
      </c>
      <c r="E81" s="178" t="s">
        <v>49</v>
      </c>
      <c r="F81" s="181" t="s">
        <v>227</v>
      </c>
      <c r="G81" s="182">
        <v>9.6</v>
      </c>
      <c r="H81" s="182">
        <v>9.6</v>
      </c>
      <c r="I81" s="149"/>
      <c r="J81" s="194"/>
      <c r="K81" s="194"/>
      <c r="L81" s="190" t="s">
        <v>211</v>
      </c>
      <c r="M81" s="191">
        <v>3</v>
      </c>
      <c r="N81" s="192">
        <v>0.0048</v>
      </c>
      <c r="O81" s="193">
        <f t="shared" si="7"/>
        <v>0.0204</v>
      </c>
      <c r="P81" s="153" t="s">
        <v>30</v>
      </c>
      <c r="Q81" s="197" t="s">
        <v>208</v>
      </c>
      <c r="R81" s="198"/>
    </row>
    <row r="82" ht="104" customHeight="1" spans="1:18">
      <c r="A82" s="89">
        <v>76</v>
      </c>
      <c r="B82" s="180" t="s">
        <v>228</v>
      </c>
      <c r="C82" s="103" t="s">
        <v>25</v>
      </c>
      <c r="D82" s="104" t="s">
        <v>134</v>
      </c>
      <c r="E82" s="178" t="s">
        <v>60</v>
      </c>
      <c r="F82" s="181" t="s">
        <v>229</v>
      </c>
      <c r="G82" s="114">
        <v>7.6</v>
      </c>
      <c r="H82" s="114">
        <v>7.6</v>
      </c>
      <c r="I82" s="149"/>
      <c r="J82" s="119"/>
      <c r="K82" s="119"/>
      <c r="L82" s="190" t="s">
        <v>211</v>
      </c>
      <c r="M82" s="191">
        <v>6</v>
      </c>
      <c r="N82" s="192">
        <v>0.0038</v>
      </c>
      <c r="O82" s="193">
        <f t="shared" si="7"/>
        <v>0.01615</v>
      </c>
      <c r="P82" s="153" t="s">
        <v>30</v>
      </c>
      <c r="Q82" s="197" t="s">
        <v>208</v>
      </c>
      <c r="R82" s="198"/>
    </row>
    <row r="83" ht="90" customHeight="1" spans="1:18">
      <c r="A83" s="89">
        <v>77</v>
      </c>
      <c r="B83" s="180" t="s">
        <v>230</v>
      </c>
      <c r="C83" s="103" t="s">
        <v>25</v>
      </c>
      <c r="D83" s="104" t="s">
        <v>134</v>
      </c>
      <c r="E83" s="178" t="s">
        <v>109</v>
      </c>
      <c r="F83" s="181" t="s">
        <v>231</v>
      </c>
      <c r="G83" s="114">
        <v>9.2</v>
      </c>
      <c r="H83" s="114">
        <v>9.2</v>
      </c>
      <c r="I83" s="149"/>
      <c r="J83" s="119"/>
      <c r="K83" s="119"/>
      <c r="L83" s="190" t="s">
        <v>211</v>
      </c>
      <c r="M83" s="191">
        <v>1</v>
      </c>
      <c r="N83" s="192">
        <v>0.0046</v>
      </c>
      <c r="O83" s="193">
        <f t="shared" si="7"/>
        <v>0.01955</v>
      </c>
      <c r="P83" s="153" t="s">
        <v>30</v>
      </c>
      <c r="Q83" s="197" t="s">
        <v>208</v>
      </c>
      <c r="R83" s="198"/>
    </row>
    <row r="84" ht="98" customHeight="1" spans="1:18">
      <c r="A84" s="89">
        <v>78</v>
      </c>
      <c r="B84" s="180" t="s">
        <v>232</v>
      </c>
      <c r="C84" s="103" t="s">
        <v>25</v>
      </c>
      <c r="D84" s="104" t="s">
        <v>134</v>
      </c>
      <c r="E84" s="178" t="s">
        <v>109</v>
      </c>
      <c r="F84" s="181" t="s">
        <v>233</v>
      </c>
      <c r="G84" s="114">
        <v>6.4</v>
      </c>
      <c r="H84" s="114">
        <v>6.4</v>
      </c>
      <c r="I84" s="149"/>
      <c r="J84" s="119"/>
      <c r="K84" s="119"/>
      <c r="L84" s="190" t="s">
        <v>211</v>
      </c>
      <c r="M84" s="191">
        <v>1</v>
      </c>
      <c r="N84" s="192">
        <v>0.0032</v>
      </c>
      <c r="O84" s="193">
        <f t="shared" si="7"/>
        <v>0.0136</v>
      </c>
      <c r="P84" s="153" t="s">
        <v>30</v>
      </c>
      <c r="Q84" s="197" t="s">
        <v>208</v>
      </c>
      <c r="R84" s="198"/>
    </row>
    <row r="85" ht="118" customHeight="1" spans="1:18">
      <c r="A85" s="89">
        <v>79</v>
      </c>
      <c r="B85" s="180" t="s">
        <v>234</v>
      </c>
      <c r="C85" s="103" t="s">
        <v>25</v>
      </c>
      <c r="D85" s="104" t="s">
        <v>134</v>
      </c>
      <c r="E85" s="178" t="s">
        <v>109</v>
      </c>
      <c r="F85" s="181" t="s">
        <v>235</v>
      </c>
      <c r="G85" s="114">
        <v>7.6</v>
      </c>
      <c r="H85" s="114">
        <v>7.6</v>
      </c>
      <c r="I85" s="149"/>
      <c r="J85" s="119"/>
      <c r="K85" s="119"/>
      <c r="L85" s="190" t="s">
        <v>211</v>
      </c>
      <c r="M85" s="191">
        <v>2</v>
      </c>
      <c r="N85" s="192">
        <v>0.0038</v>
      </c>
      <c r="O85" s="193">
        <f t="shared" si="7"/>
        <v>0.01615</v>
      </c>
      <c r="P85" s="153" t="s">
        <v>30</v>
      </c>
      <c r="Q85" s="197" t="s">
        <v>208</v>
      </c>
      <c r="R85" s="198"/>
    </row>
    <row r="86" ht="118" customHeight="1" spans="1:18">
      <c r="A86" s="89">
        <v>80</v>
      </c>
      <c r="B86" s="180" t="s">
        <v>236</v>
      </c>
      <c r="C86" s="103" t="s">
        <v>25</v>
      </c>
      <c r="D86" s="104" t="s">
        <v>134</v>
      </c>
      <c r="E86" s="178" t="s">
        <v>109</v>
      </c>
      <c r="F86" s="181" t="s">
        <v>237</v>
      </c>
      <c r="G86" s="114">
        <v>4.4</v>
      </c>
      <c r="H86" s="114">
        <v>4.4</v>
      </c>
      <c r="I86" s="149"/>
      <c r="J86" s="119"/>
      <c r="K86" s="119"/>
      <c r="L86" s="190" t="s">
        <v>211</v>
      </c>
      <c r="M86" s="191">
        <v>3</v>
      </c>
      <c r="N86" s="192">
        <v>0.0022</v>
      </c>
      <c r="O86" s="193">
        <f t="shared" si="7"/>
        <v>0.00935</v>
      </c>
      <c r="P86" s="153" t="s">
        <v>30</v>
      </c>
      <c r="Q86" s="197" t="s">
        <v>208</v>
      </c>
      <c r="R86" s="198"/>
    </row>
    <row r="87" ht="100" customHeight="1" spans="1:18">
      <c r="A87" s="89">
        <v>81</v>
      </c>
      <c r="B87" s="180" t="s">
        <v>238</v>
      </c>
      <c r="C87" s="103" t="s">
        <v>25</v>
      </c>
      <c r="D87" s="104" t="s">
        <v>134</v>
      </c>
      <c r="E87" s="178" t="s">
        <v>99</v>
      </c>
      <c r="F87" s="181" t="s">
        <v>239</v>
      </c>
      <c r="G87" s="183">
        <v>16.6</v>
      </c>
      <c r="H87" s="183">
        <v>16.6</v>
      </c>
      <c r="I87" s="149"/>
      <c r="J87" s="195"/>
      <c r="K87" s="195"/>
      <c r="L87" s="190" t="s">
        <v>211</v>
      </c>
      <c r="M87" s="191">
        <v>4</v>
      </c>
      <c r="N87" s="192">
        <v>0.0842</v>
      </c>
      <c r="O87" s="193">
        <f t="shared" si="7"/>
        <v>0.35785</v>
      </c>
      <c r="P87" s="153" t="s">
        <v>30</v>
      </c>
      <c r="Q87" s="197" t="s">
        <v>208</v>
      </c>
      <c r="R87" s="198"/>
    </row>
    <row r="88" ht="91" customHeight="1" spans="1:18">
      <c r="A88" s="89">
        <v>82</v>
      </c>
      <c r="B88" s="180" t="s">
        <v>240</v>
      </c>
      <c r="C88" s="103" t="s">
        <v>25</v>
      </c>
      <c r="D88" s="104" t="s">
        <v>134</v>
      </c>
      <c r="E88" s="178" t="s">
        <v>104</v>
      </c>
      <c r="F88" s="181" t="s">
        <v>241</v>
      </c>
      <c r="G88" s="183">
        <v>10.6</v>
      </c>
      <c r="H88" s="183">
        <v>10.6</v>
      </c>
      <c r="I88" s="149"/>
      <c r="J88" s="195"/>
      <c r="K88" s="195"/>
      <c r="L88" s="190" t="s">
        <v>211</v>
      </c>
      <c r="M88" s="191">
        <v>1</v>
      </c>
      <c r="N88" s="192">
        <v>0.0037</v>
      </c>
      <c r="O88" s="193">
        <f t="shared" si="7"/>
        <v>0.015725</v>
      </c>
      <c r="P88" s="153" t="s">
        <v>30</v>
      </c>
      <c r="Q88" s="197" t="s">
        <v>208</v>
      </c>
      <c r="R88" s="198"/>
    </row>
    <row r="89" ht="102" customHeight="1" spans="1:18">
      <c r="A89" s="89">
        <v>83</v>
      </c>
      <c r="B89" s="180" t="s">
        <v>242</v>
      </c>
      <c r="C89" s="103" t="s">
        <v>25</v>
      </c>
      <c r="D89" s="104" t="s">
        <v>134</v>
      </c>
      <c r="E89" s="178" t="s">
        <v>99</v>
      </c>
      <c r="F89" s="181" t="s">
        <v>243</v>
      </c>
      <c r="G89" s="183">
        <v>9.6</v>
      </c>
      <c r="H89" s="183">
        <v>9.6</v>
      </c>
      <c r="I89" s="149"/>
      <c r="J89" s="195"/>
      <c r="K89" s="195"/>
      <c r="L89" s="190" t="s">
        <v>211</v>
      </c>
      <c r="M89" s="191">
        <v>6</v>
      </c>
      <c r="N89" s="192">
        <v>0.0281</v>
      </c>
      <c r="O89" s="193">
        <f t="shared" si="7"/>
        <v>0.119425</v>
      </c>
      <c r="P89" s="153" t="s">
        <v>30</v>
      </c>
      <c r="Q89" s="197" t="s">
        <v>208</v>
      </c>
      <c r="R89" s="198"/>
    </row>
    <row r="90" ht="89" customHeight="1" spans="1:18">
      <c r="A90" s="89">
        <v>84</v>
      </c>
      <c r="B90" s="180" t="s">
        <v>244</v>
      </c>
      <c r="C90" s="103" t="s">
        <v>25</v>
      </c>
      <c r="D90" s="104" t="s">
        <v>134</v>
      </c>
      <c r="E90" s="178" t="s">
        <v>245</v>
      </c>
      <c r="F90" s="181" t="s">
        <v>246</v>
      </c>
      <c r="G90" s="183">
        <v>7</v>
      </c>
      <c r="H90" s="183">
        <v>7</v>
      </c>
      <c r="I90" s="149"/>
      <c r="J90" s="195"/>
      <c r="K90" s="195"/>
      <c r="L90" s="190" t="s">
        <v>211</v>
      </c>
      <c r="M90" s="191">
        <v>1</v>
      </c>
      <c r="N90" s="192">
        <v>0.0035</v>
      </c>
      <c r="O90" s="193">
        <f t="shared" si="7"/>
        <v>0.014875</v>
      </c>
      <c r="P90" s="153" t="s">
        <v>30</v>
      </c>
      <c r="Q90" s="197" t="s">
        <v>208</v>
      </c>
      <c r="R90" s="198"/>
    </row>
    <row r="91" ht="99" customHeight="1" spans="1:18">
      <c r="A91" s="89">
        <v>85</v>
      </c>
      <c r="B91" s="180" t="s">
        <v>247</v>
      </c>
      <c r="C91" s="103" t="s">
        <v>25</v>
      </c>
      <c r="D91" s="104" t="s">
        <v>134</v>
      </c>
      <c r="E91" s="178" t="s">
        <v>70</v>
      </c>
      <c r="F91" s="181" t="s">
        <v>248</v>
      </c>
      <c r="G91" s="183">
        <v>9.8</v>
      </c>
      <c r="H91" s="183">
        <v>9.8</v>
      </c>
      <c r="I91" s="149"/>
      <c r="J91" s="195"/>
      <c r="K91" s="195"/>
      <c r="L91" s="190" t="s">
        <v>211</v>
      </c>
      <c r="M91" s="191">
        <v>3</v>
      </c>
      <c r="N91" s="192">
        <v>0.0049</v>
      </c>
      <c r="O91" s="193">
        <f t="shared" si="7"/>
        <v>0.020825</v>
      </c>
      <c r="P91" s="153" t="s">
        <v>30</v>
      </c>
      <c r="Q91" s="197" t="s">
        <v>208</v>
      </c>
      <c r="R91" s="198"/>
    </row>
    <row r="92" ht="90" customHeight="1" spans="1:18">
      <c r="A92" s="89">
        <v>86</v>
      </c>
      <c r="B92" s="180" t="s">
        <v>249</v>
      </c>
      <c r="C92" s="103" t="s">
        <v>25</v>
      </c>
      <c r="D92" s="104" t="s">
        <v>134</v>
      </c>
      <c r="E92" s="178" t="s">
        <v>245</v>
      </c>
      <c r="F92" s="181" t="s">
        <v>250</v>
      </c>
      <c r="G92" s="183">
        <v>7.4</v>
      </c>
      <c r="H92" s="183">
        <v>7.4</v>
      </c>
      <c r="I92" s="149"/>
      <c r="J92" s="195"/>
      <c r="K92" s="195"/>
      <c r="L92" s="190" t="s">
        <v>211</v>
      </c>
      <c r="M92" s="191">
        <v>3</v>
      </c>
      <c r="N92" s="192">
        <v>0.0033</v>
      </c>
      <c r="O92" s="193">
        <f t="shared" si="7"/>
        <v>0.014025</v>
      </c>
      <c r="P92" s="153" t="s">
        <v>30</v>
      </c>
      <c r="Q92" s="197" t="s">
        <v>208</v>
      </c>
      <c r="R92" s="198"/>
    </row>
    <row r="93" ht="92" customHeight="1" spans="1:18">
      <c r="A93" s="89">
        <v>87</v>
      </c>
      <c r="B93" s="180" t="s">
        <v>251</v>
      </c>
      <c r="C93" s="103" t="s">
        <v>25</v>
      </c>
      <c r="D93" s="104" t="s">
        <v>134</v>
      </c>
      <c r="E93" s="178" t="s">
        <v>43</v>
      </c>
      <c r="F93" s="181" t="s">
        <v>252</v>
      </c>
      <c r="G93" s="183">
        <v>6.2</v>
      </c>
      <c r="H93" s="183">
        <v>6.2</v>
      </c>
      <c r="I93" s="149"/>
      <c r="J93" s="195"/>
      <c r="K93" s="195"/>
      <c r="L93" s="190" t="s">
        <v>211</v>
      </c>
      <c r="M93" s="191">
        <v>2</v>
      </c>
      <c r="N93" s="192">
        <v>0.0031</v>
      </c>
      <c r="O93" s="193">
        <f t="shared" si="7"/>
        <v>0.013175</v>
      </c>
      <c r="P93" s="153" t="s">
        <v>30</v>
      </c>
      <c r="Q93" s="197" t="s">
        <v>208</v>
      </c>
      <c r="R93" s="198"/>
    </row>
    <row r="94" ht="107" customHeight="1" spans="1:18">
      <c r="A94" s="89">
        <v>88</v>
      </c>
      <c r="B94" s="180" t="s">
        <v>253</v>
      </c>
      <c r="C94" s="103" t="s">
        <v>25</v>
      </c>
      <c r="D94" s="104" t="s">
        <v>134</v>
      </c>
      <c r="E94" s="178" t="s">
        <v>104</v>
      </c>
      <c r="F94" s="181" t="s">
        <v>254</v>
      </c>
      <c r="G94" s="183">
        <v>17.2</v>
      </c>
      <c r="H94" s="183">
        <v>17.2</v>
      </c>
      <c r="I94" s="149"/>
      <c r="J94" s="195"/>
      <c r="K94" s="195"/>
      <c r="L94" s="190" t="s">
        <v>211</v>
      </c>
      <c r="M94" s="191">
        <v>5</v>
      </c>
      <c r="N94" s="192">
        <v>0.0086</v>
      </c>
      <c r="O94" s="193">
        <f t="shared" si="7"/>
        <v>0.03655</v>
      </c>
      <c r="P94" s="153" t="s">
        <v>30</v>
      </c>
      <c r="Q94" s="197" t="s">
        <v>208</v>
      </c>
      <c r="R94" s="198"/>
    </row>
    <row r="95" ht="99" customHeight="1" spans="1:18">
      <c r="A95" s="89">
        <v>89</v>
      </c>
      <c r="B95" s="180" t="s">
        <v>255</v>
      </c>
      <c r="C95" s="103" t="s">
        <v>25</v>
      </c>
      <c r="D95" s="104" t="s">
        <v>134</v>
      </c>
      <c r="E95" s="178" t="s">
        <v>104</v>
      </c>
      <c r="F95" s="181" t="s">
        <v>256</v>
      </c>
      <c r="G95" s="183">
        <v>7.6</v>
      </c>
      <c r="H95" s="183">
        <v>7.6</v>
      </c>
      <c r="I95" s="149"/>
      <c r="J95" s="195"/>
      <c r="K95" s="195"/>
      <c r="L95" s="190" t="s">
        <v>211</v>
      </c>
      <c r="M95" s="191">
        <v>1</v>
      </c>
      <c r="N95" s="192">
        <v>0.0038</v>
      </c>
      <c r="O95" s="193">
        <f t="shared" si="7"/>
        <v>0.01615</v>
      </c>
      <c r="P95" s="153" t="s">
        <v>30</v>
      </c>
      <c r="Q95" s="197" t="s">
        <v>208</v>
      </c>
      <c r="R95" s="198"/>
    </row>
    <row r="96" ht="90" customHeight="1" spans="1:18">
      <c r="A96" s="89">
        <v>90</v>
      </c>
      <c r="B96" s="180" t="s">
        <v>257</v>
      </c>
      <c r="C96" s="103" t="s">
        <v>25</v>
      </c>
      <c r="D96" s="104" t="s">
        <v>134</v>
      </c>
      <c r="E96" s="178" t="s">
        <v>104</v>
      </c>
      <c r="F96" s="181" t="s">
        <v>258</v>
      </c>
      <c r="G96" s="183">
        <v>6.8</v>
      </c>
      <c r="H96" s="183">
        <v>6.8</v>
      </c>
      <c r="I96" s="149"/>
      <c r="J96" s="195"/>
      <c r="K96" s="195"/>
      <c r="L96" s="190" t="s">
        <v>211</v>
      </c>
      <c r="M96" s="191">
        <v>1</v>
      </c>
      <c r="N96" s="192">
        <v>0.0034</v>
      </c>
      <c r="O96" s="193">
        <f t="shared" si="7"/>
        <v>0.01445</v>
      </c>
      <c r="P96" s="153" t="s">
        <v>30</v>
      </c>
      <c r="Q96" s="197" t="s">
        <v>208</v>
      </c>
      <c r="R96" s="198"/>
    </row>
    <row r="97" ht="118" customHeight="1" spans="1:18">
      <c r="A97" s="89">
        <v>91</v>
      </c>
      <c r="B97" s="180" t="s">
        <v>259</v>
      </c>
      <c r="C97" s="103" t="s">
        <v>25</v>
      </c>
      <c r="D97" s="104" t="s">
        <v>134</v>
      </c>
      <c r="E97" s="178" t="s">
        <v>104</v>
      </c>
      <c r="F97" s="181" t="s">
        <v>260</v>
      </c>
      <c r="G97" s="114">
        <v>17.2</v>
      </c>
      <c r="H97" s="114">
        <v>17.2</v>
      </c>
      <c r="I97" s="149"/>
      <c r="J97" s="119"/>
      <c r="K97" s="119"/>
      <c r="L97" s="190" t="s">
        <v>211</v>
      </c>
      <c r="M97" s="191">
        <v>8</v>
      </c>
      <c r="N97" s="192">
        <v>0.0608</v>
      </c>
      <c r="O97" s="193">
        <f t="shared" si="7"/>
        <v>0.2584</v>
      </c>
      <c r="P97" s="153" t="s">
        <v>30</v>
      </c>
      <c r="Q97" s="197" t="s">
        <v>208</v>
      </c>
      <c r="R97" s="198"/>
    </row>
    <row r="98" ht="94" customHeight="1" spans="1:18">
      <c r="A98" s="89">
        <v>92</v>
      </c>
      <c r="B98" s="180" t="s">
        <v>261</v>
      </c>
      <c r="C98" s="103" t="s">
        <v>25</v>
      </c>
      <c r="D98" s="104" t="s">
        <v>134</v>
      </c>
      <c r="E98" s="178" t="s">
        <v>43</v>
      </c>
      <c r="F98" s="181" t="s">
        <v>262</v>
      </c>
      <c r="G98" s="114">
        <v>3.4</v>
      </c>
      <c r="H98" s="114">
        <v>3.4</v>
      </c>
      <c r="I98" s="149"/>
      <c r="J98" s="119"/>
      <c r="K98" s="119"/>
      <c r="L98" s="190" t="s">
        <v>211</v>
      </c>
      <c r="M98" s="191">
        <v>2</v>
      </c>
      <c r="N98" s="192">
        <v>0.0017</v>
      </c>
      <c r="O98" s="193">
        <f t="shared" si="7"/>
        <v>0.007225</v>
      </c>
      <c r="P98" s="153" t="s">
        <v>30</v>
      </c>
      <c r="Q98" s="197" t="s">
        <v>208</v>
      </c>
      <c r="R98" s="198"/>
    </row>
    <row r="99" ht="86" customHeight="1" spans="1:18">
      <c r="A99" s="89">
        <v>93</v>
      </c>
      <c r="B99" s="180" t="s">
        <v>263</v>
      </c>
      <c r="C99" s="103" t="s">
        <v>25</v>
      </c>
      <c r="D99" s="104" t="s">
        <v>134</v>
      </c>
      <c r="E99" s="178" t="s">
        <v>87</v>
      </c>
      <c r="F99" s="181" t="s">
        <v>264</v>
      </c>
      <c r="G99" s="114">
        <v>2</v>
      </c>
      <c r="H99" s="114">
        <v>2</v>
      </c>
      <c r="I99" s="149"/>
      <c r="J99" s="119"/>
      <c r="K99" s="119"/>
      <c r="L99" s="190" t="s">
        <v>211</v>
      </c>
      <c r="M99" s="191">
        <v>1</v>
      </c>
      <c r="N99" s="192">
        <v>0.002</v>
      </c>
      <c r="O99" s="193">
        <f t="shared" si="7"/>
        <v>0.0085</v>
      </c>
      <c r="P99" s="153" t="s">
        <v>30</v>
      </c>
      <c r="Q99" s="197" t="s">
        <v>208</v>
      </c>
      <c r="R99" s="198"/>
    </row>
    <row r="100" ht="97" customHeight="1" spans="1:18">
      <c r="A100" s="89">
        <v>94</v>
      </c>
      <c r="B100" s="180" t="s">
        <v>265</v>
      </c>
      <c r="C100" s="103" t="s">
        <v>25</v>
      </c>
      <c r="D100" s="104" t="s">
        <v>134</v>
      </c>
      <c r="E100" s="178" t="s">
        <v>43</v>
      </c>
      <c r="F100" s="181" t="s">
        <v>266</v>
      </c>
      <c r="G100" s="114">
        <v>7.4</v>
      </c>
      <c r="H100" s="114">
        <v>7.4</v>
      </c>
      <c r="I100" s="149"/>
      <c r="J100" s="119"/>
      <c r="K100" s="119"/>
      <c r="L100" s="190" t="s">
        <v>211</v>
      </c>
      <c r="M100" s="191">
        <v>2</v>
      </c>
      <c r="N100" s="192">
        <v>0.0037</v>
      </c>
      <c r="O100" s="193">
        <f t="shared" si="7"/>
        <v>0.015725</v>
      </c>
      <c r="P100" s="153" t="s">
        <v>30</v>
      </c>
      <c r="Q100" s="197" t="s">
        <v>208</v>
      </c>
      <c r="R100" s="198"/>
    </row>
    <row r="101" ht="96" customHeight="1" spans="1:18">
      <c r="A101" s="89">
        <v>95</v>
      </c>
      <c r="B101" s="180" t="s">
        <v>267</v>
      </c>
      <c r="C101" s="103" t="s">
        <v>25</v>
      </c>
      <c r="D101" s="104" t="s">
        <v>134</v>
      </c>
      <c r="E101" s="178" t="s">
        <v>43</v>
      </c>
      <c r="F101" s="181" t="s">
        <v>268</v>
      </c>
      <c r="G101" s="114">
        <v>6.8</v>
      </c>
      <c r="H101" s="114">
        <v>6.8</v>
      </c>
      <c r="I101" s="149"/>
      <c r="J101" s="119"/>
      <c r="K101" s="119"/>
      <c r="L101" s="190" t="s">
        <v>211</v>
      </c>
      <c r="M101" s="191">
        <v>3</v>
      </c>
      <c r="N101" s="192">
        <v>0.0034</v>
      </c>
      <c r="O101" s="193">
        <f t="shared" si="7"/>
        <v>0.01445</v>
      </c>
      <c r="P101" s="153" t="s">
        <v>30</v>
      </c>
      <c r="Q101" s="197" t="s">
        <v>208</v>
      </c>
      <c r="R101" s="198"/>
    </row>
    <row r="102" ht="101" customHeight="1" spans="1:18">
      <c r="A102" s="89">
        <v>96</v>
      </c>
      <c r="B102" s="180" t="s">
        <v>269</v>
      </c>
      <c r="C102" s="103" t="s">
        <v>25</v>
      </c>
      <c r="D102" s="104" t="s">
        <v>134</v>
      </c>
      <c r="E102" s="178" t="s">
        <v>245</v>
      </c>
      <c r="F102" s="181" t="s">
        <v>270</v>
      </c>
      <c r="G102" s="114">
        <v>13.6</v>
      </c>
      <c r="H102" s="114">
        <v>13.6</v>
      </c>
      <c r="I102" s="149"/>
      <c r="J102" s="119"/>
      <c r="K102" s="119"/>
      <c r="L102" s="190" t="s">
        <v>211</v>
      </c>
      <c r="M102" s="191">
        <v>5</v>
      </c>
      <c r="N102" s="192">
        <v>0.0068</v>
      </c>
      <c r="O102" s="193">
        <f t="shared" si="7"/>
        <v>0.0289</v>
      </c>
      <c r="P102" s="153" t="s">
        <v>30</v>
      </c>
      <c r="Q102" s="197" t="s">
        <v>208</v>
      </c>
      <c r="R102" s="198"/>
    </row>
    <row r="103" ht="102" customHeight="1" spans="1:18">
      <c r="A103" s="89">
        <v>97</v>
      </c>
      <c r="B103" s="180" t="s">
        <v>271</v>
      </c>
      <c r="C103" s="103" t="s">
        <v>25</v>
      </c>
      <c r="D103" s="104" t="s">
        <v>134</v>
      </c>
      <c r="E103" s="178" t="s">
        <v>245</v>
      </c>
      <c r="F103" s="181" t="s">
        <v>272</v>
      </c>
      <c r="G103" s="114">
        <v>10.8</v>
      </c>
      <c r="H103" s="114">
        <v>10.8</v>
      </c>
      <c r="I103" s="149"/>
      <c r="J103" s="119"/>
      <c r="K103" s="119"/>
      <c r="L103" s="190" t="s">
        <v>211</v>
      </c>
      <c r="M103" s="191">
        <v>4</v>
      </c>
      <c r="N103" s="192">
        <v>0.0054</v>
      </c>
      <c r="O103" s="193">
        <f t="shared" si="7"/>
        <v>0.02295</v>
      </c>
      <c r="P103" s="153" t="s">
        <v>30</v>
      </c>
      <c r="Q103" s="197" t="s">
        <v>208</v>
      </c>
      <c r="R103" s="198"/>
    </row>
    <row r="104" ht="109" customHeight="1" spans="1:18">
      <c r="A104" s="89">
        <v>98</v>
      </c>
      <c r="B104" s="180" t="s">
        <v>273</v>
      </c>
      <c r="C104" s="103" t="s">
        <v>25</v>
      </c>
      <c r="D104" s="104" t="s">
        <v>134</v>
      </c>
      <c r="E104" s="178" t="s">
        <v>43</v>
      </c>
      <c r="F104" s="181" t="s">
        <v>274</v>
      </c>
      <c r="G104" s="114">
        <v>8.6</v>
      </c>
      <c r="H104" s="114">
        <v>8.6</v>
      </c>
      <c r="I104" s="149"/>
      <c r="J104" s="119"/>
      <c r="K104" s="119"/>
      <c r="L104" s="190" t="s">
        <v>211</v>
      </c>
      <c r="M104" s="191">
        <v>7</v>
      </c>
      <c r="N104" s="192">
        <v>0.0043</v>
      </c>
      <c r="O104" s="193">
        <f t="shared" si="7"/>
        <v>0.018275</v>
      </c>
      <c r="P104" s="153" t="s">
        <v>30</v>
      </c>
      <c r="Q104" s="197" t="s">
        <v>208</v>
      </c>
      <c r="R104" s="198"/>
    </row>
    <row r="105" ht="98" customHeight="1" spans="1:18">
      <c r="A105" s="89">
        <v>99</v>
      </c>
      <c r="B105" s="180" t="s">
        <v>275</v>
      </c>
      <c r="C105" s="103" t="s">
        <v>25</v>
      </c>
      <c r="D105" s="104" t="s">
        <v>134</v>
      </c>
      <c r="E105" s="178" t="s">
        <v>276</v>
      </c>
      <c r="F105" s="181" t="s">
        <v>277</v>
      </c>
      <c r="G105" s="114">
        <v>9.6</v>
      </c>
      <c r="H105" s="114">
        <v>9.6</v>
      </c>
      <c r="I105" s="149"/>
      <c r="J105" s="119"/>
      <c r="K105" s="119"/>
      <c r="L105" s="190" t="s">
        <v>211</v>
      </c>
      <c r="M105" s="191">
        <v>4</v>
      </c>
      <c r="N105" s="192">
        <v>0.0438</v>
      </c>
      <c r="O105" s="193">
        <f t="shared" si="7"/>
        <v>0.18615</v>
      </c>
      <c r="P105" s="153" t="s">
        <v>30</v>
      </c>
      <c r="Q105" s="197" t="s">
        <v>208</v>
      </c>
      <c r="R105" s="198"/>
    </row>
    <row r="106" ht="105" customHeight="1" spans="1:18">
      <c r="A106" s="89">
        <v>100</v>
      </c>
      <c r="B106" s="180" t="s">
        <v>278</v>
      </c>
      <c r="C106" s="103" t="s">
        <v>25</v>
      </c>
      <c r="D106" s="104" t="s">
        <v>134</v>
      </c>
      <c r="E106" s="178" t="s">
        <v>276</v>
      </c>
      <c r="F106" s="181" t="s">
        <v>279</v>
      </c>
      <c r="G106" s="114">
        <v>18.8</v>
      </c>
      <c r="H106" s="114">
        <v>18.8</v>
      </c>
      <c r="I106" s="149"/>
      <c r="J106" s="119"/>
      <c r="K106" s="119"/>
      <c r="L106" s="190" t="s">
        <v>211</v>
      </c>
      <c r="M106" s="191">
        <v>3</v>
      </c>
      <c r="N106" s="192">
        <v>0.0094</v>
      </c>
      <c r="O106" s="193">
        <f t="shared" si="7"/>
        <v>0.03995</v>
      </c>
      <c r="P106" s="153" t="s">
        <v>30</v>
      </c>
      <c r="Q106" s="197" t="s">
        <v>208</v>
      </c>
      <c r="R106" s="198"/>
    </row>
    <row r="107" ht="107" customHeight="1" spans="1:18">
      <c r="A107" s="89">
        <v>101</v>
      </c>
      <c r="B107" s="180" t="s">
        <v>280</v>
      </c>
      <c r="C107" s="103" t="s">
        <v>25</v>
      </c>
      <c r="D107" s="104" t="s">
        <v>134</v>
      </c>
      <c r="E107" s="178" t="s">
        <v>43</v>
      </c>
      <c r="F107" s="181" t="s">
        <v>281</v>
      </c>
      <c r="G107" s="114">
        <v>15</v>
      </c>
      <c r="H107" s="114">
        <v>15</v>
      </c>
      <c r="I107" s="149"/>
      <c r="J107" s="119"/>
      <c r="K107" s="119"/>
      <c r="L107" s="190" t="s">
        <v>211</v>
      </c>
      <c r="M107" s="191">
        <v>4</v>
      </c>
      <c r="N107" s="192">
        <v>0.0075</v>
      </c>
      <c r="O107" s="193">
        <f t="shared" si="7"/>
        <v>0.031875</v>
      </c>
      <c r="P107" s="153" t="s">
        <v>30</v>
      </c>
      <c r="Q107" s="197" t="s">
        <v>208</v>
      </c>
      <c r="R107" s="198"/>
    </row>
    <row r="108" ht="115" customHeight="1" spans="1:18">
      <c r="A108" s="89">
        <v>102</v>
      </c>
      <c r="B108" s="180" t="s">
        <v>282</v>
      </c>
      <c r="C108" s="103" t="s">
        <v>25</v>
      </c>
      <c r="D108" s="104" t="s">
        <v>134</v>
      </c>
      <c r="E108" s="178" t="s">
        <v>37</v>
      </c>
      <c r="F108" s="181" t="s">
        <v>283</v>
      </c>
      <c r="G108" s="114">
        <v>42</v>
      </c>
      <c r="H108" s="114">
        <v>42</v>
      </c>
      <c r="I108" s="149"/>
      <c r="J108" s="119"/>
      <c r="K108" s="119"/>
      <c r="L108" s="190" t="s">
        <v>211</v>
      </c>
      <c r="M108" s="191">
        <v>8</v>
      </c>
      <c r="N108" s="192">
        <v>0.0251</v>
      </c>
      <c r="O108" s="193">
        <f t="shared" si="7"/>
        <v>0.106675</v>
      </c>
      <c r="P108" s="153" t="s">
        <v>30</v>
      </c>
      <c r="Q108" s="197" t="s">
        <v>208</v>
      </c>
      <c r="R108" s="198"/>
    </row>
    <row r="109" ht="79" customHeight="1" spans="1:18">
      <c r="A109" s="89">
        <v>103</v>
      </c>
      <c r="B109" s="177" t="s">
        <v>284</v>
      </c>
      <c r="C109" s="103" t="s">
        <v>25</v>
      </c>
      <c r="D109" s="104" t="s">
        <v>134</v>
      </c>
      <c r="E109" s="178"/>
      <c r="F109" s="131" t="s">
        <v>285</v>
      </c>
      <c r="G109" s="179">
        <v>247.8</v>
      </c>
      <c r="H109" s="179">
        <v>247.8</v>
      </c>
      <c r="I109" s="149"/>
      <c r="J109" s="189"/>
      <c r="K109" s="189"/>
      <c r="L109" s="190"/>
      <c r="M109" s="191">
        <v>85</v>
      </c>
      <c r="N109" s="192">
        <v>0.3659</v>
      </c>
      <c r="O109" s="193">
        <f t="shared" si="7"/>
        <v>1.555075</v>
      </c>
      <c r="P109" s="153" t="s">
        <v>30</v>
      </c>
      <c r="Q109" s="197" t="s">
        <v>208</v>
      </c>
      <c r="R109" s="198"/>
    </row>
    <row r="110" ht="241" customHeight="1" spans="1:18">
      <c r="A110" s="89">
        <v>104</v>
      </c>
      <c r="B110" s="184" t="s">
        <v>286</v>
      </c>
      <c r="C110" s="103" t="s">
        <v>25</v>
      </c>
      <c r="D110" s="104" t="s">
        <v>134</v>
      </c>
      <c r="E110" s="178" t="s">
        <v>55</v>
      </c>
      <c r="F110" s="131" t="s">
        <v>287</v>
      </c>
      <c r="G110" s="185">
        <v>94.2</v>
      </c>
      <c r="H110" s="185">
        <v>94.2</v>
      </c>
      <c r="I110" s="149"/>
      <c r="J110" s="196"/>
      <c r="K110" s="196"/>
      <c r="L110" s="190" t="s">
        <v>211</v>
      </c>
      <c r="M110" s="191">
        <v>14</v>
      </c>
      <c r="N110" s="192">
        <v>0.076</v>
      </c>
      <c r="O110" s="193">
        <f t="shared" si="7"/>
        <v>0.323</v>
      </c>
      <c r="P110" s="153" t="s">
        <v>30</v>
      </c>
      <c r="Q110" s="197" t="s">
        <v>208</v>
      </c>
      <c r="R110" s="198"/>
    </row>
    <row r="111" ht="108" customHeight="1" spans="1:18">
      <c r="A111" s="89">
        <v>105</v>
      </c>
      <c r="B111" s="184" t="s">
        <v>288</v>
      </c>
      <c r="C111" s="103" t="s">
        <v>25</v>
      </c>
      <c r="D111" s="104" t="s">
        <v>134</v>
      </c>
      <c r="E111" s="178" t="s">
        <v>109</v>
      </c>
      <c r="F111" s="131" t="s">
        <v>289</v>
      </c>
      <c r="G111" s="185">
        <v>0.8</v>
      </c>
      <c r="H111" s="185">
        <v>0.8</v>
      </c>
      <c r="I111" s="149"/>
      <c r="J111" s="196"/>
      <c r="K111" s="196"/>
      <c r="L111" s="190" t="s">
        <v>211</v>
      </c>
      <c r="M111" s="191">
        <v>1</v>
      </c>
      <c r="N111" s="192">
        <v>0.0004</v>
      </c>
      <c r="O111" s="193">
        <f t="shared" si="7"/>
        <v>0.0017</v>
      </c>
      <c r="P111" s="153" t="s">
        <v>30</v>
      </c>
      <c r="Q111" s="197" t="s">
        <v>208</v>
      </c>
      <c r="R111" s="198"/>
    </row>
    <row r="112" ht="104" customHeight="1" spans="1:18">
      <c r="A112" s="89">
        <v>106</v>
      </c>
      <c r="B112" s="184" t="s">
        <v>290</v>
      </c>
      <c r="C112" s="103" t="s">
        <v>25</v>
      </c>
      <c r="D112" s="104" t="s">
        <v>134</v>
      </c>
      <c r="E112" s="178" t="s">
        <v>109</v>
      </c>
      <c r="F112" s="131" t="s">
        <v>291</v>
      </c>
      <c r="G112" s="185">
        <v>0.6</v>
      </c>
      <c r="H112" s="185">
        <v>0.6</v>
      </c>
      <c r="I112" s="149"/>
      <c r="J112" s="196"/>
      <c r="K112" s="196"/>
      <c r="L112" s="190" t="s">
        <v>211</v>
      </c>
      <c r="M112" s="191">
        <v>1</v>
      </c>
      <c r="N112" s="192">
        <v>0.0003</v>
      </c>
      <c r="O112" s="193">
        <f t="shared" si="7"/>
        <v>0.001275</v>
      </c>
      <c r="P112" s="153" t="s">
        <v>30</v>
      </c>
      <c r="Q112" s="197" t="s">
        <v>208</v>
      </c>
      <c r="R112" s="198"/>
    </row>
    <row r="113" ht="106" customHeight="1" spans="1:18">
      <c r="A113" s="89">
        <v>107</v>
      </c>
      <c r="B113" s="184" t="s">
        <v>292</v>
      </c>
      <c r="C113" s="103" t="s">
        <v>25</v>
      </c>
      <c r="D113" s="104" t="s">
        <v>134</v>
      </c>
      <c r="E113" s="178" t="s">
        <v>60</v>
      </c>
      <c r="F113" s="131" t="s">
        <v>293</v>
      </c>
      <c r="G113" s="185">
        <v>2.8</v>
      </c>
      <c r="H113" s="185">
        <v>2.8</v>
      </c>
      <c r="I113" s="149"/>
      <c r="J113" s="196"/>
      <c r="K113" s="196"/>
      <c r="L113" s="190" t="s">
        <v>211</v>
      </c>
      <c r="M113" s="191">
        <v>2</v>
      </c>
      <c r="N113" s="192">
        <v>0.0014</v>
      </c>
      <c r="O113" s="193">
        <f t="shared" si="7"/>
        <v>0.00595</v>
      </c>
      <c r="P113" s="153" t="s">
        <v>30</v>
      </c>
      <c r="Q113" s="197" t="s">
        <v>208</v>
      </c>
      <c r="R113" s="198"/>
    </row>
    <row r="114" ht="96" customHeight="1" spans="1:18">
      <c r="A114" s="89">
        <v>108</v>
      </c>
      <c r="B114" s="184" t="s">
        <v>294</v>
      </c>
      <c r="C114" s="103" t="s">
        <v>25</v>
      </c>
      <c r="D114" s="104" t="s">
        <v>134</v>
      </c>
      <c r="E114" s="178" t="s">
        <v>27</v>
      </c>
      <c r="F114" s="131" t="s">
        <v>295</v>
      </c>
      <c r="G114" s="185">
        <v>6.2</v>
      </c>
      <c r="H114" s="185">
        <v>6.2</v>
      </c>
      <c r="I114" s="149"/>
      <c r="J114" s="196"/>
      <c r="K114" s="196"/>
      <c r="L114" s="190" t="s">
        <v>211</v>
      </c>
      <c r="M114" s="191">
        <v>3</v>
      </c>
      <c r="N114" s="192">
        <v>0.0031</v>
      </c>
      <c r="O114" s="193">
        <f t="shared" si="7"/>
        <v>0.013175</v>
      </c>
      <c r="P114" s="153" t="s">
        <v>30</v>
      </c>
      <c r="Q114" s="197" t="s">
        <v>208</v>
      </c>
      <c r="R114" s="198"/>
    </row>
    <row r="115" ht="104" customHeight="1" spans="1:18">
      <c r="A115" s="89">
        <v>109</v>
      </c>
      <c r="B115" s="184" t="s">
        <v>296</v>
      </c>
      <c r="C115" s="103" t="s">
        <v>25</v>
      </c>
      <c r="D115" s="104" t="s">
        <v>134</v>
      </c>
      <c r="E115" s="178" t="s">
        <v>27</v>
      </c>
      <c r="F115" s="131" t="s">
        <v>297</v>
      </c>
      <c r="G115" s="185">
        <v>6.2</v>
      </c>
      <c r="H115" s="185">
        <v>6.2</v>
      </c>
      <c r="I115" s="149"/>
      <c r="J115" s="196"/>
      <c r="K115" s="196"/>
      <c r="L115" s="190" t="s">
        <v>211</v>
      </c>
      <c r="M115" s="191">
        <v>2</v>
      </c>
      <c r="N115" s="192">
        <v>0.0031</v>
      </c>
      <c r="O115" s="193">
        <f t="shared" si="7"/>
        <v>0.013175</v>
      </c>
      <c r="P115" s="153" t="s">
        <v>30</v>
      </c>
      <c r="Q115" s="197" t="s">
        <v>208</v>
      </c>
      <c r="R115" s="198"/>
    </row>
    <row r="116" ht="101" customHeight="1" spans="1:18">
      <c r="A116" s="89">
        <v>110</v>
      </c>
      <c r="B116" s="184" t="s">
        <v>298</v>
      </c>
      <c r="C116" s="103" t="s">
        <v>25</v>
      </c>
      <c r="D116" s="104" t="s">
        <v>134</v>
      </c>
      <c r="E116" s="178" t="s">
        <v>70</v>
      </c>
      <c r="F116" s="131" t="s">
        <v>299</v>
      </c>
      <c r="G116" s="185">
        <v>4.2</v>
      </c>
      <c r="H116" s="185">
        <v>4.2</v>
      </c>
      <c r="I116" s="149"/>
      <c r="J116" s="196"/>
      <c r="K116" s="196"/>
      <c r="L116" s="190" t="s">
        <v>211</v>
      </c>
      <c r="M116" s="191">
        <v>3</v>
      </c>
      <c r="N116" s="192">
        <v>0.0021</v>
      </c>
      <c r="O116" s="193">
        <f t="shared" si="7"/>
        <v>0.008925</v>
      </c>
      <c r="P116" s="153" t="s">
        <v>30</v>
      </c>
      <c r="Q116" s="197" t="s">
        <v>208</v>
      </c>
      <c r="R116" s="198"/>
    </row>
    <row r="117" ht="118" customHeight="1" spans="1:18">
      <c r="A117" s="89">
        <v>111</v>
      </c>
      <c r="B117" s="184" t="s">
        <v>300</v>
      </c>
      <c r="C117" s="103" t="s">
        <v>25</v>
      </c>
      <c r="D117" s="104" t="s">
        <v>134</v>
      </c>
      <c r="E117" s="178" t="s">
        <v>70</v>
      </c>
      <c r="F117" s="131" t="s">
        <v>301</v>
      </c>
      <c r="G117" s="185">
        <v>4.6</v>
      </c>
      <c r="H117" s="185">
        <v>4.6</v>
      </c>
      <c r="I117" s="149"/>
      <c r="J117" s="196"/>
      <c r="K117" s="196"/>
      <c r="L117" s="190" t="s">
        <v>211</v>
      </c>
      <c r="M117" s="191">
        <v>3</v>
      </c>
      <c r="N117" s="192">
        <v>0.0023</v>
      </c>
      <c r="O117" s="193">
        <f t="shared" si="7"/>
        <v>0.009775</v>
      </c>
      <c r="P117" s="153" t="s">
        <v>30</v>
      </c>
      <c r="Q117" s="197" t="s">
        <v>208</v>
      </c>
      <c r="R117" s="198"/>
    </row>
    <row r="118" ht="118" customHeight="1" spans="1:18">
      <c r="A118" s="89">
        <v>112</v>
      </c>
      <c r="B118" s="184" t="s">
        <v>302</v>
      </c>
      <c r="C118" s="103" t="s">
        <v>25</v>
      </c>
      <c r="D118" s="104" t="s">
        <v>134</v>
      </c>
      <c r="E118" s="178" t="s">
        <v>70</v>
      </c>
      <c r="F118" s="131" t="s">
        <v>303</v>
      </c>
      <c r="G118" s="185">
        <v>5</v>
      </c>
      <c r="H118" s="185">
        <v>5</v>
      </c>
      <c r="I118" s="149"/>
      <c r="J118" s="196"/>
      <c r="K118" s="196"/>
      <c r="L118" s="190" t="s">
        <v>211</v>
      </c>
      <c r="M118" s="191">
        <v>4</v>
      </c>
      <c r="N118" s="192">
        <v>0.0025</v>
      </c>
      <c r="O118" s="193">
        <f t="shared" si="7"/>
        <v>0.010625</v>
      </c>
      <c r="P118" s="153" t="s">
        <v>30</v>
      </c>
      <c r="Q118" s="197" t="s">
        <v>208</v>
      </c>
      <c r="R118" s="198"/>
    </row>
    <row r="119" ht="97" customHeight="1" spans="1:18">
      <c r="A119" s="89">
        <v>113</v>
      </c>
      <c r="B119" s="184" t="s">
        <v>304</v>
      </c>
      <c r="C119" s="103" t="s">
        <v>25</v>
      </c>
      <c r="D119" s="104" t="s">
        <v>134</v>
      </c>
      <c r="E119" s="178" t="s">
        <v>245</v>
      </c>
      <c r="F119" s="131" t="s">
        <v>305</v>
      </c>
      <c r="G119" s="185">
        <v>3.8</v>
      </c>
      <c r="H119" s="185">
        <v>3.8</v>
      </c>
      <c r="I119" s="149"/>
      <c r="J119" s="196"/>
      <c r="K119" s="196"/>
      <c r="L119" s="190" t="s">
        <v>211</v>
      </c>
      <c r="M119" s="191">
        <v>2</v>
      </c>
      <c r="N119" s="192">
        <v>0.0019</v>
      </c>
      <c r="O119" s="193">
        <f t="shared" si="7"/>
        <v>0.008075</v>
      </c>
      <c r="P119" s="153" t="s">
        <v>30</v>
      </c>
      <c r="Q119" s="197" t="s">
        <v>208</v>
      </c>
      <c r="R119" s="198"/>
    </row>
    <row r="120" ht="100" customHeight="1" spans="1:18">
      <c r="A120" s="89">
        <v>114</v>
      </c>
      <c r="B120" s="184" t="s">
        <v>306</v>
      </c>
      <c r="C120" s="103" t="s">
        <v>25</v>
      </c>
      <c r="D120" s="104" t="s">
        <v>134</v>
      </c>
      <c r="E120" s="178" t="s">
        <v>245</v>
      </c>
      <c r="F120" s="131" t="s">
        <v>307</v>
      </c>
      <c r="G120" s="185">
        <v>6.6</v>
      </c>
      <c r="H120" s="185">
        <v>6.6</v>
      </c>
      <c r="I120" s="149"/>
      <c r="J120" s="196"/>
      <c r="K120" s="196"/>
      <c r="L120" s="190" t="s">
        <v>211</v>
      </c>
      <c r="M120" s="191">
        <v>2</v>
      </c>
      <c r="N120" s="192">
        <v>0.0033</v>
      </c>
      <c r="O120" s="193">
        <f t="shared" si="7"/>
        <v>0.014025</v>
      </c>
      <c r="P120" s="153" t="s">
        <v>30</v>
      </c>
      <c r="Q120" s="197" t="s">
        <v>208</v>
      </c>
      <c r="R120" s="198"/>
    </row>
    <row r="121" ht="101" customHeight="1" spans="1:18">
      <c r="A121" s="89">
        <v>115</v>
      </c>
      <c r="B121" s="184" t="s">
        <v>308</v>
      </c>
      <c r="C121" s="103" t="s">
        <v>25</v>
      </c>
      <c r="D121" s="104" t="s">
        <v>134</v>
      </c>
      <c r="E121" s="178" t="s">
        <v>78</v>
      </c>
      <c r="F121" s="131" t="s">
        <v>309</v>
      </c>
      <c r="G121" s="185">
        <v>3.8</v>
      </c>
      <c r="H121" s="185">
        <v>3.8</v>
      </c>
      <c r="I121" s="149"/>
      <c r="J121" s="196"/>
      <c r="K121" s="196"/>
      <c r="L121" s="190" t="s">
        <v>211</v>
      </c>
      <c r="M121" s="191">
        <v>1</v>
      </c>
      <c r="N121" s="192">
        <v>0.0019</v>
      </c>
      <c r="O121" s="193">
        <f t="shared" si="7"/>
        <v>0.008075</v>
      </c>
      <c r="P121" s="153" t="s">
        <v>30</v>
      </c>
      <c r="Q121" s="197" t="s">
        <v>208</v>
      </c>
      <c r="R121" s="198"/>
    </row>
    <row r="122" ht="101" customHeight="1" spans="1:18">
      <c r="A122" s="89">
        <v>116</v>
      </c>
      <c r="B122" s="184" t="s">
        <v>310</v>
      </c>
      <c r="C122" s="103" t="s">
        <v>25</v>
      </c>
      <c r="D122" s="104" t="s">
        <v>134</v>
      </c>
      <c r="E122" s="178" t="s">
        <v>78</v>
      </c>
      <c r="F122" s="131" t="s">
        <v>311</v>
      </c>
      <c r="G122" s="185">
        <v>7</v>
      </c>
      <c r="H122" s="185">
        <v>7</v>
      </c>
      <c r="I122" s="149"/>
      <c r="J122" s="196"/>
      <c r="K122" s="196"/>
      <c r="L122" s="190" t="s">
        <v>211</v>
      </c>
      <c r="M122" s="191">
        <v>3</v>
      </c>
      <c r="N122" s="192">
        <v>0.0035</v>
      </c>
      <c r="O122" s="193">
        <f t="shared" si="7"/>
        <v>0.014875</v>
      </c>
      <c r="P122" s="153" t="s">
        <v>30</v>
      </c>
      <c r="Q122" s="197" t="s">
        <v>208</v>
      </c>
      <c r="R122" s="198"/>
    </row>
    <row r="123" ht="108" customHeight="1" spans="1:18">
      <c r="A123" s="89">
        <v>117</v>
      </c>
      <c r="B123" s="184" t="s">
        <v>312</v>
      </c>
      <c r="C123" s="103" t="s">
        <v>25</v>
      </c>
      <c r="D123" s="104" t="s">
        <v>134</v>
      </c>
      <c r="E123" s="178" t="s">
        <v>78</v>
      </c>
      <c r="F123" s="131" t="s">
        <v>313</v>
      </c>
      <c r="G123" s="185">
        <v>5.8</v>
      </c>
      <c r="H123" s="185">
        <v>5.8</v>
      </c>
      <c r="I123" s="149"/>
      <c r="J123" s="196"/>
      <c r="K123" s="196"/>
      <c r="L123" s="190" t="s">
        <v>211</v>
      </c>
      <c r="M123" s="191">
        <v>3</v>
      </c>
      <c r="N123" s="192">
        <v>0.0032</v>
      </c>
      <c r="O123" s="193">
        <f t="shared" si="7"/>
        <v>0.0136</v>
      </c>
      <c r="P123" s="153" t="s">
        <v>30</v>
      </c>
      <c r="Q123" s="197" t="s">
        <v>208</v>
      </c>
      <c r="R123" s="198"/>
    </row>
    <row r="124" ht="98" customHeight="1" spans="1:18">
      <c r="A124" s="89">
        <v>118</v>
      </c>
      <c r="B124" s="184" t="s">
        <v>314</v>
      </c>
      <c r="C124" s="103" t="s">
        <v>25</v>
      </c>
      <c r="D124" s="104" t="s">
        <v>134</v>
      </c>
      <c r="E124" s="178" t="s">
        <v>43</v>
      </c>
      <c r="F124" s="131" t="s">
        <v>315</v>
      </c>
      <c r="G124" s="185">
        <v>3</v>
      </c>
      <c r="H124" s="185">
        <v>3</v>
      </c>
      <c r="I124" s="149"/>
      <c r="J124" s="196"/>
      <c r="K124" s="196"/>
      <c r="L124" s="190" t="s">
        <v>211</v>
      </c>
      <c r="M124" s="191">
        <v>1</v>
      </c>
      <c r="N124" s="192">
        <v>0.0269</v>
      </c>
      <c r="O124" s="193">
        <f t="shared" si="7"/>
        <v>0.114325</v>
      </c>
      <c r="P124" s="153" t="s">
        <v>30</v>
      </c>
      <c r="Q124" s="197" t="s">
        <v>208</v>
      </c>
      <c r="R124" s="198"/>
    </row>
    <row r="125" ht="101" customHeight="1" spans="1:18">
      <c r="A125" s="89">
        <v>119</v>
      </c>
      <c r="B125" s="184" t="s">
        <v>316</v>
      </c>
      <c r="C125" s="103" t="s">
        <v>25</v>
      </c>
      <c r="D125" s="104" t="s">
        <v>134</v>
      </c>
      <c r="E125" s="178" t="s">
        <v>43</v>
      </c>
      <c r="F125" s="131" t="s">
        <v>317</v>
      </c>
      <c r="G125" s="185">
        <v>3</v>
      </c>
      <c r="H125" s="185">
        <v>3</v>
      </c>
      <c r="I125" s="149"/>
      <c r="J125" s="196"/>
      <c r="K125" s="196"/>
      <c r="L125" s="190" t="s">
        <v>211</v>
      </c>
      <c r="M125" s="191">
        <v>1</v>
      </c>
      <c r="N125" s="192">
        <v>0.0307</v>
      </c>
      <c r="O125" s="193">
        <f t="shared" si="7"/>
        <v>0.130475</v>
      </c>
      <c r="P125" s="153" t="s">
        <v>30</v>
      </c>
      <c r="Q125" s="197" t="s">
        <v>208</v>
      </c>
      <c r="R125" s="198"/>
    </row>
    <row r="126" ht="107" customHeight="1" spans="1:18">
      <c r="A126" s="89">
        <v>120</v>
      </c>
      <c r="B126" s="184" t="s">
        <v>318</v>
      </c>
      <c r="C126" s="103" t="s">
        <v>25</v>
      </c>
      <c r="D126" s="104" t="s">
        <v>134</v>
      </c>
      <c r="E126" s="178" t="s">
        <v>99</v>
      </c>
      <c r="F126" s="131" t="s">
        <v>319</v>
      </c>
      <c r="G126" s="185">
        <v>3</v>
      </c>
      <c r="H126" s="185">
        <v>3</v>
      </c>
      <c r="I126" s="149"/>
      <c r="J126" s="196"/>
      <c r="K126" s="196"/>
      <c r="L126" s="190" t="s">
        <v>211</v>
      </c>
      <c r="M126" s="191">
        <v>1</v>
      </c>
      <c r="N126" s="192">
        <v>0.0015</v>
      </c>
      <c r="O126" s="193">
        <f t="shared" si="7"/>
        <v>0.006375</v>
      </c>
      <c r="P126" s="153" t="s">
        <v>30</v>
      </c>
      <c r="Q126" s="197" t="s">
        <v>208</v>
      </c>
      <c r="R126" s="198"/>
    </row>
    <row r="127" ht="114" customHeight="1" spans="1:18">
      <c r="A127" s="89">
        <v>121</v>
      </c>
      <c r="B127" s="184" t="s">
        <v>320</v>
      </c>
      <c r="C127" s="103" t="s">
        <v>25</v>
      </c>
      <c r="D127" s="104" t="s">
        <v>134</v>
      </c>
      <c r="E127" s="178" t="s">
        <v>99</v>
      </c>
      <c r="F127" s="131" t="s">
        <v>321</v>
      </c>
      <c r="G127" s="185">
        <v>3.2</v>
      </c>
      <c r="H127" s="185">
        <v>3.2</v>
      </c>
      <c r="I127" s="149"/>
      <c r="J127" s="196"/>
      <c r="K127" s="196"/>
      <c r="L127" s="190" t="s">
        <v>211</v>
      </c>
      <c r="M127" s="191">
        <v>1</v>
      </c>
      <c r="N127" s="192">
        <v>0.0016</v>
      </c>
      <c r="O127" s="193">
        <f t="shared" si="7"/>
        <v>0.0068</v>
      </c>
      <c r="P127" s="153" t="s">
        <v>30</v>
      </c>
      <c r="Q127" s="197" t="s">
        <v>208</v>
      </c>
      <c r="R127" s="198"/>
    </row>
    <row r="128" ht="106" customHeight="1" spans="1:18">
      <c r="A128" s="89">
        <v>122</v>
      </c>
      <c r="B128" s="184" t="s">
        <v>322</v>
      </c>
      <c r="C128" s="103" t="s">
        <v>25</v>
      </c>
      <c r="D128" s="104" t="s">
        <v>134</v>
      </c>
      <c r="E128" s="178" t="s">
        <v>99</v>
      </c>
      <c r="F128" s="131" t="s">
        <v>323</v>
      </c>
      <c r="G128" s="185">
        <v>14</v>
      </c>
      <c r="H128" s="185">
        <v>14</v>
      </c>
      <c r="I128" s="149"/>
      <c r="J128" s="196"/>
      <c r="K128" s="196"/>
      <c r="L128" s="190" t="s">
        <v>211</v>
      </c>
      <c r="M128" s="191">
        <v>7</v>
      </c>
      <c r="N128" s="192">
        <v>0.007</v>
      </c>
      <c r="O128" s="193">
        <f t="shared" si="7"/>
        <v>0.02975</v>
      </c>
      <c r="P128" s="153" t="s">
        <v>30</v>
      </c>
      <c r="Q128" s="197" t="s">
        <v>208</v>
      </c>
      <c r="R128" s="198"/>
    </row>
    <row r="129" ht="99" customHeight="1" spans="1:18">
      <c r="A129" s="89">
        <v>123</v>
      </c>
      <c r="B129" s="184" t="s">
        <v>324</v>
      </c>
      <c r="C129" s="103" t="s">
        <v>25</v>
      </c>
      <c r="D129" s="104" t="s">
        <v>134</v>
      </c>
      <c r="E129" s="178" t="s">
        <v>99</v>
      </c>
      <c r="F129" s="131" t="s">
        <v>325</v>
      </c>
      <c r="G129" s="185">
        <v>11.4</v>
      </c>
      <c r="H129" s="185">
        <v>11.4</v>
      </c>
      <c r="I129" s="149"/>
      <c r="J129" s="196"/>
      <c r="K129" s="196"/>
      <c r="L129" s="190" t="s">
        <v>211</v>
      </c>
      <c r="M129" s="191">
        <v>2</v>
      </c>
      <c r="N129" s="192">
        <v>0.0057</v>
      </c>
      <c r="O129" s="193">
        <f t="shared" si="7"/>
        <v>0.024225</v>
      </c>
      <c r="P129" s="153" t="s">
        <v>30</v>
      </c>
      <c r="Q129" s="197" t="s">
        <v>208</v>
      </c>
      <c r="R129" s="198"/>
    </row>
    <row r="130" ht="101" customHeight="1" spans="1:18">
      <c r="A130" s="89">
        <v>124</v>
      </c>
      <c r="B130" s="184" t="s">
        <v>326</v>
      </c>
      <c r="C130" s="103" t="s">
        <v>25</v>
      </c>
      <c r="D130" s="104" t="s">
        <v>134</v>
      </c>
      <c r="E130" s="178" t="s">
        <v>104</v>
      </c>
      <c r="F130" s="131" t="s">
        <v>327</v>
      </c>
      <c r="G130" s="185">
        <v>4</v>
      </c>
      <c r="H130" s="185">
        <v>4</v>
      </c>
      <c r="I130" s="149"/>
      <c r="J130" s="196"/>
      <c r="K130" s="196"/>
      <c r="L130" s="190" t="s">
        <v>211</v>
      </c>
      <c r="M130" s="191">
        <v>2</v>
      </c>
      <c r="N130" s="192">
        <v>0.0182</v>
      </c>
      <c r="O130" s="193">
        <f t="shared" si="7"/>
        <v>0.07735</v>
      </c>
      <c r="P130" s="153" t="s">
        <v>30</v>
      </c>
      <c r="Q130" s="197" t="s">
        <v>208</v>
      </c>
      <c r="R130" s="198"/>
    </row>
    <row r="131" ht="101" customHeight="1" spans="1:18">
      <c r="A131" s="89">
        <v>125</v>
      </c>
      <c r="B131" s="184" t="s">
        <v>328</v>
      </c>
      <c r="C131" s="103" t="s">
        <v>25</v>
      </c>
      <c r="D131" s="104" t="s">
        <v>134</v>
      </c>
      <c r="E131" s="178" t="s">
        <v>104</v>
      </c>
      <c r="F131" s="131" t="s">
        <v>329</v>
      </c>
      <c r="G131" s="185">
        <v>5.8</v>
      </c>
      <c r="H131" s="185">
        <v>5.8</v>
      </c>
      <c r="I131" s="149"/>
      <c r="J131" s="196"/>
      <c r="K131" s="196"/>
      <c r="L131" s="190" t="s">
        <v>211</v>
      </c>
      <c r="M131" s="191">
        <v>2</v>
      </c>
      <c r="N131" s="192">
        <v>0.0029</v>
      </c>
      <c r="O131" s="193">
        <f t="shared" si="7"/>
        <v>0.012325</v>
      </c>
      <c r="P131" s="153" t="s">
        <v>30</v>
      </c>
      <c r="Q131" s="197" t="s">
        <v>208</v>
      </c>
      <c r="R131" s="198"/>
    </row>
    <row r="132" ht="118" customHeight="1" spans="1:18">
      <c r="A132" s="89">
        <v>126</v>
      </c>
      <c r="B132" s="184" t="s">
        <v>330</v>
      </c>
      <c r="C132" s="103" t="s">
        <v>25</v>
      </c>
      <c r="D132" s="104" t="s">
        <v>134</v>
      </c>
      <c r="E132" s="178" t="s">
        <v>104</v>
      </c>
      <c r="F132" s="131" t="s">
        <v>331</v>
      </c>
      <c r="G132" s="185">
        <v>4</v>
      </c>
      <c r="H132" s="185">
        <v>4</v>
      </c>
      <c r="I132" s="149"/>
      <c r="J132" s="196"/>
      <c r="K132" s="196"/>
      <c r="L132" s="190" t="s">
        <v>211</v>
      </c>
      <c r="M132" s="191">
        <v>1</v>
      </c>
      <c r="N132" s="192">
        <v>0.0235</v>
      </c>
      <c r="O132" s="193">
        <f t="shared" si="7"/>
        <v>0.099875</v>
      </c>
      <c r="P132" s="153" t="s">
        <v>30</v>
      </c>
      <c r="Q132" s="197" t="s">
        <v>208</v>
      </c>
      <c r="R132" s="198"/>
    </row>
    <row r="133" ht="105" customHeight="1" spans="1:18">
      <c r="A133" s="89">
        <v>127</v>
      </c>
      <c r="B133" s="184" t="s">
        <v>332</v>
      </c>
      <c r="C133" s="103" t="s">
        <v>25</v>
      </c>
      <c r="D133" s="104" t="s">
        <v>134</v>
      </c>
      <c r="E133" s="178" t="s">
        <v>333</v>
      </c>
      <c r="F133" s="131" t="s">
        <v>334</v>
      </c>
      <c r="G133" s="185">
        <v>5.8</v>
      </c>
      <c r="H133" s="185">
        <v>5.8</v>
      </c>
      <c r="I133" s="149"/>
      <c r="J133" s="196"/>
      <c r="K133" s="196"/>
      <c r="L133" s="190" t="s">
        <v>211</v>
      </c>
      <c r="M133" s="191">
        <v>2</v>
      </c>
      <c r="N133" s="192">
        <v>0.0029</v>
      </c>
      <c r="O133" s="193">
        <f t="shared" si="7"/>
        <v>0.012325</v>
      </c>
      <c r="P133" s="153" t="s">
        <v>30</v>
      </c>
      <c r="Q133" s="197" t="s">
        <v>208</v>
      </c>
      <c r="R133" s="198"/>
    </row>
    <row r="134" ht="102" customHeight="1" spans="1:18">
      <c r="A134" s="89">
        <v>128</v>
      </c>
      <c r="B134" s="184" t="s">
        <v>335</v>
      </c>
      <c r="C134" s="103" t="s">
        <v>25</v>
      </c>
      <c r="D134" s="104" t="s">
        <v>134</v>
      </c>
      <c r="E134" s="178" t="s">
        <v>83</v>
      </c>
      <c r="F134" s="131" t="s">
        <v>336</v>
      </c>
      <c r="G134" s="185">
        <v>3.2</v>
      </c>
      <c r="H134" s="185">
        <v>3.2</v>
      </c>
      <c r="I134" s="149"/>
      <c r="J134" s="196"/>
      <c r="K134" s="196"/>
      <c r="L134" s="190" t="s">
        <v>211</v>
      </c>
      <c r="M134" s="191">
        <v>1</v>
      </c>
      <c r="N134" s="192">
        <v>0.0163</v>
      </c>
      <c r="O134" s="193">
        <f t="shared" si="7"/>
        <v>0.069275</v>
      </c>
      <c r="P134" s="153" t="s">
        <v>30</v>
      </c>
      <c r="Q134" s="197" t="s">
        <v>208</v>
      </c>
      <c r="R134" s="198"/>
    </row>
    <row r="135" ht="105" customHeight="1" spans="1:18">
      <c r="A135" s="89">
        <v>129</v>
      </c>
      <c r="B135" s="184" t="s">
        <v>337</v>
      </c>
      <c r="C135" s="103" t="s">
        <v>25</v>
      </c>
      <c r="D135" s="104" t="s">
        <v>134</v>
      </c>
      <c r="E135" s="178" t="s">
        <v>83</v>
      </c>
      <c r="F135" s="131" t="s">
        <v>338</v>
      </c>
      <c r="G135" s="185">
        <v>4.8</v>
      </c>
      <c r="H135" s="185">
        <v>4.8</v>
      </c>
      <c r="I135" s="149"/>
      <c r="J135" s="196"/>
      <c r="K135" s="196"/>
      <c r="L135" s="190" t="s">
        <v>211</v>
      </c>
      <c r="M135" s="191">
        <v>2</v>
      </c>
      <c r="N135" s="192">
        <v>0.0024</v>
      </c>
      <c r="O135" s="193">
        <f t="shared" si="7"/>
        <v>0.0102</v>
      </c>
      <c r="P135" s="153" t="s">
        <v>30</v>
      </c>
      <c r="Q135" s="197" t="s">
        <v>208</v>
      </c>
      <c r="R135" s="198"/>
    </row>
    <row r="136" ht="118" customHeight="1" spans="1:18">
      <c r="A136" s="89">
        <v>130</v>
      </c>
      <c r="B136" s="184" t="s">
        <v>339</v>
      </c>
      <c r="C136" s="103" t="s">
        <v>25</v>
      </c>
      <c r="D136" s="104" t="s">
        <v>134</v>
      </c>
      <c r="E136" s="178" t="s">
        <v>55</v>
      </c>
      <c r="F136" s="131" t="s">
        <v>340</v>
      </c>
      <c r="G136" s="185">
        <v>11.2</v>
      </c>
      <c r="H136" s="185">
        <v>11.2</v>
      </c>
      <c r="I136" s="149"/>
      <c r="J136" s="196"/>
      <c r="K136" s="196"/>
      <c r="L136" s="190" t="s">
        <v>211</v>
      </c>
      <c r="M136" s="191">
        <v>9</v>
      </c>
      <c r="N136" s="192">
        <v>0.1035</v>
      </c>
      <c r="O136" s="193">
        <f t="shared" si="7"/>
        <v>0.439875</v>
      </c>
      <c r="P136" s="153" t="s">
        <v>30</v>
      </c>
      <c r="Q136" s="197" t="s">
        <v>208</v>
      </c>
      <c r="R136" s="198"/>
    </row>
    <row r="137" ht="102" customHeight="1" spans="1:18">
      <c r="A137" s="89">
        <v>131</v>
      </c>
      <c r="B137" s="184" t="s">
        <v>341</v>
      </c>
      <c r="C137" s="103" t="s">
        <v>25</v>
      </c>
      <c r="D137" s="104" t="s">
        <v>134</v>
      </c>
      <c r="E137" s="178" t="s">
        <v>276</v>
      </c>
      <c r="F137" s="131" t="s">
        <v>342</v>
      </c>
      <c r="G137" s="185">
        <v>5.8</v>
      </c>
      <c r="H137" s="185">
        <v>5.8</v>
      </c>
      <c r="I137" s="149"/>
      <c r="J137" s="196"/>
      <c r="K137" s="196"/>
      <c r="L137" s="190" t="s">
        <v>211</v>
      </c>
      <c r="M137" s="191">
        <v>2</v>
      </c>
      <c r="N137" s="192">
        <v>0.0029</v>
      </c>
      <c r="O137" s="193">
        <f t="shared" si="7"/>
        <v>0.012325</v>
      </c>
      <c r="P137" s="153" t="s">
        <v>30</v>
      </c>
      <c r="Q137" s="197" t="s">
        <v>208</v>
      </c>
      <c r="R137" s="198"/>
    </row>
    <row r="138" ht="81" customHeight="1" spans="1:18">
      <c r="A138" s="89">
        <v>132</v>
      </c>
      <c r="B138" s="184" t="s">
        <v>343</v>
      </c>
      <c r="C138" s="103" t="s">
        <v>25</v>
      </c>
      <c r="D138" s="104" t="s">
        <v>134</v>
      </c>
      <c r="E138" s="178" t="s">
        <v>104</v>
      </c>
      <c r="F138" s="131" t="s">
        <v>344</v>
      </c>
      <c r="G138" s="185">
        <v>2</v>
      </c>
      <c r="H138" s="185">
        <v>2</v>
      </c>
      <c r="I138" s="149"/>
      <c r="J138" s="196"/>
      <c r="K138" s="196"/>
      <c r="L138" s="190" t="s">
        <v>211</v>
      </c>
      <c r="M138" s="191">
        <v>1</v>
      </c>
      <c r="N138" s="192">
        <v>0.0089</v>
      </c>
      <c r="O138" s="193">
        <f t="shared" ref="O138:O141" si="8">N138*4.25</f>
        <v>0.037825</v>
      </c>
      <c r="P138" s="153" t="s">
        <v>30</v>
      </c>
      <c r="Q138" s="197" t="s">
        <v>208</v>
      </c>
      <c r="R138" s="198"/>
    </row>
    <row r="139" ht="100" customHeight="1" spans="1:18">
      <c r="A139" s="89">
        <v>133</v>
      </c>
      <c r="B139" s="184" t="s">
        <v>345</v>
      </c>
      <c r="C139" s="103" t="s">
        <v>25</v>
      </c>
      <c r="D139" s="104" t="s">
        <v>134</v>
      </c>
      <c r="E139" s="178" t="s">
        <v>87</v>
      </c>
      <c r="F139" s="131" t="s">
        <v>346</v>
      </c>
      <c r="G139" s="185">
        <v>4.2</v>
      </c>
      <c r="H139" s="185">
        <v>4.2</v>
      </c>
      <c r="I139" s="149"/>
      <c r="J139" s="196"/>
      <c r="K139" s="196"/>
      <c r="L139" s="190" t="s">
        <v>211</v>
      </c>
      <c r="M139" s="191">
        <v>2</v>
      </c>
      <c r="N139" s="192">
        <v>0.0021</v>
      </c>
      <c r="O139" s="193">
        <f t="shared" si="8"/>
        <v>0.008925</v>
      </c>
      <c r="P139" s="153" t="s">
        <v>30</v>
      </c>
      <c r="Q139" s="197" t="s">
        <v>208</v>
      </c>
      <c r="R139" s="198"/>
    </row>
    <row r="140" ht="102" customHeight="1" spans="1:18">
      <c r="A140" s="89">
        <v>134</v>
      </c>
      <c r="B140" s="184" t="s">
        <v>347</v>
      </c>
      <c r="C140" s="103" t="s">
        <v>25</v>
      </c>
      <c r="D140" s="104" t="s">
        <v>134</v>
      </c>
      <c r="E140" s="178" t="s">
        <v>87</v>
      </c>
      <c r="F140" s="131" t="s">
        <v>348</v>
      </c>
      <c r="G140" s="185">
        <v>4.2</v>
      </c>
      <c r="H140" s="185">
        <v>4.2</v>
      </c>
      <c r="I140" s="149"/>
      <c r="J140" s="196"/>
      <c r="K140" s="196"/>
      <c r="L140" s="190" t="s">
        <v>211</v>
      </c>
      <c r="M140" s="191">
        <v>2</v>
      </c>
      <c r="N140" s="192">
        <v>0.0021</v>
      </c>
      <c r="O140" s="193">
        <f t="shared" si="8"/>
        <v>0.008925</v>
      </c>
      <c r="P140" s="153" t="s">
        <v>30</v>
      </c>
      <c r="Q140" s="197" t="s">
        <v>208</v>
      </c>
      <c r="R140" s="198"/>
    </row>
    <row r="141" ht="98" customHeight="1" spans="1:18">
      <c r="A141" s="89">
        <v>135</v>
      </c>
      <c r="B141" s="184" t="s">
        <v>349</v>
      </c>
      <c r="C141" s="103" t="s">
        <v>25</v>
      </c>
      <c r="D141" s="104" t="s">
        <v>134</v>
      </c>
      <c r="E141" s="178" t="s">
        <v>87</v>
      </c>
      <c r="F141" s="131" t="s">
        <v>350</v>
      </c>
      <c r="G141" s="185">
        <v>3.6</v>
      </c>
      <c r="H141" s="185">
        <v>3.6</v>
      </c>
      <c r="I141" s="149"/>
      <c r="J141" s="196"/>
      <c r="K141" s="196"/>
      <c r="L141" s="190" t="s">
        <v>211</v>
      </c>
      <c r="M141" s="191">
        <v>2</v>
      </c>
      <c r="N141" s="192">
        <v>0.0018</v>
      </c>
      <c r="O141" s="193">
        <f t="shared" si="8"/>
        <v>0.00765</v>
      </c>
      <c r="P141" s="153" t="s">
        <v>30</v>
      </c>
      <c r="Q141" s="197" t="s">
        <v>208</v>
      </c>
      <c r="R141" s="198"/>
    </row>
    <row r="142" ht="83" customHeight="1" spans="1:18">
      <c r="A142" s="89">
        <v>136</v>
      </c>
      <c r="B142" s="199" t="s">
        <v>351</v>
      </c>
      <c r="C142" s="103" t="s">
        <v>25</v>
      </c>
      <c r="D142" s="104" t="s">
        <v>352</v>
      </c>
      <c r="E142" s="178"/>
      <c r="F142" s="180" t="s">
        <v>353</v>
      </c>
      <c r="G142" s="200">
        <v>160</v>
      </c>
      <c r="H142" s="200">
        <v>160</v>
      </c>
      <c r="I142" s="196"/>
      <c r="J142" s="196"/>
      <c r="K142" s="196"/>
      <c r="L142" s="190"/>
      <c r="M142" s="191"/>
      <c r="N142" s="192"/>
      <c r="O142" s="193"/>
      <c r="P142" s="153"/>
      <c r="Q142" s="197"/>
      <c r="R142" s="198"/>
    </row>
    <row r="143" ht="48" customHeight="1" spans="1:18">
      <c r="A143" s="89">
        <v>137</v>
      </c>
      <c r="B143" s="201" t="s">
        <v>354</v>
      </c>
      <c r="C143" s="103" t="s">
        <v>25</v>
      </c>
      <c r="D143" s="104" t="s">
        <v>352</v>
      </c>
      <c r="E143" s="178"/>
      <c r="F143" s="180" t="s">
        <v>355</v>
      </c>
      <c r="G143" s="202">
        <v>35.52</v>
      </c>
      <c r="H143" s="202">
        <v>35.52</v>
      </c>
      <c r="I143" s="196"/>
      <c r="J143" s="196"/>
      <c r="K143" s="196"/>
      <c r="L143" s="190"/>
      <c r="M143" s="191"/>
      <c r="N143" s="192"/>
      <c r="O143" s="193"/>
      <c r="P143" s="153"/>
      <c r="Q143" s="197"/>
      <c r="R143" s="198"/>
    </row>
    <row r="144" ht="55" customHeight="1" spans="1:18">
      <c r="A144" s="89">
        <v>138</v>
      </c>
      <c r="B144" s="180" t="s">
        <v>356</v>
      </c>
      <c r="C144" s="103" t="s">
        <v>25</v>
      </c>
      <c r="D144" s="104" t="s">
        <v>352</v>
      </c>
      <c r="E144" s="123" t="s">
        <v>87</v>
      </c>
      <c r="F144" s="111" t="s">
        <v>357</v>
      </c>
      <c r="G144" s="203">
        <v>1.6</v>
      </c>
      <c r="H144" s="203">
        <v>1.6</v>
      </c>
      <c r="I144" s="196"/>
      <c r="J144" s="196"/>
      <c r="K144" s="196"/>
      <c r="L144" s="171" t="s">
        <v>358</v>
      </c>
      <c r="M144" s="191">
        <v>2</v>
      </c>
      <c r="N144" s="192">
        <v>0.0036</v>
      </c>
      <c r="O144" s="193">
        <f t="shared" ref="O144:O146" si="9">N144*4.25</f>
        <v>0.0153</v>
      </c>
      <c r="P144" s="153" t="s">
        <v>30</v>
      </c>
      <c r="Q144" s="197" t="s">
        <v>208</v>
      </c>
      <c r="R144" s="198"/>
    </row>
    <row r="145" ht="55" customHeight="1" spans="1:18">
      <c r="A145" s="89">
        <v>139</v>
      </c>
      <c r="B145" s="180" t="s">
        <v>359</v>
      </c>
      <c r="C145" s="103" t="s">
        <v>25</v>
      </c>
      <c r="D145" s="104" t="s">
        <v>352</v>
      </c>
      <c r="E145" s="178" t="s">
        <v>49</v>
      </c>
      <c r="F145" s="111" t="s">
        <v>360</v>
      </c>
      <c r="G145" s="203">
        <v>1.28</v>
      </c>
      <c r="H145" s="203">
        <v>1.28</v>
      </c>
      <c r="I145" s="196"/>
      <c r="J145" s="196"/>
      <c r="K145" s="196"/>
      <c r="L145" s="171" t="s">
        <v>358</v>
      </c>
      <c r="M145" s="191">
        <v>3</v>
      </c>
      <c r="N145" s="192">
        <v>0.0048</v>
      </c>
      <c r="O145" s="193">
        <f t="shared" si="9"/>
        <v>0.0204</v>
      </c>
      <c r="P145" s="153" t="s">
        <v>30</v>
      </c>
      <c r="Q145" s="197" t="s">
        <v>208</v>
      </c>
      <c r="R145" s="198"/>
    </row>
    <row r="146" ht="55" customHeight="1" spans="1:18">
      <c r="A146" s="89">
        <v>140</v>
      </c>
      <c r="B146" s="180" t="s">
        <v>361</v>
      </c>
      <c r="C146" s="103" t="s">
        <v>25</v>
      </c>
      <c r="D146" s="104" t="s">
        <v>352</v>
      </c>
      <c r="E146" s="178" t="s">
        <v>60</v>
      </c>
      <c r="F146" s="111" t="s">
        <v>362</v>
      </c>
      <c r="G146" s="203">
        <v>1.28</v>
      </c>
      <c r="H146" s="203">
        <v>1.28</v>
      </c>
      <c r="I146" s="196"/>
      <c r="J146" s="196"/>
      <c r="K146" s="196"/>
      <c r="L146" s="171" t="s">
        <v>358</v>
      </c>
      <c r="M146" s="191">
        <v>6</v>
      </c>
      <c r="N146" s="192">
        <v>0.0038</v>
      </c>
      <c r="O146" s="193">
        <f t="shared" si="9"/>
        <v>0.01615</v>
      </c>
      <c r="P146" s="153" t="s">
        <v>30</v>
      </c>
      <c r="Q146" s="197" t="s">
        <v>208</v>
      </c>
      <c r="R146" s="198"/>
    </row>
    <row r="147" ht="55" customHeight="1" spans="1:18">
      <c r="A147" s="89">
        <v>141</v>
      </c>
      <c r="B147" s="180" t="s">
        <v>363</v>
      </c>
      <c r="C147" s="103" t="s">
        <v>25</v>
      </c>
      <c r="D147" s="104" t="s">
        <v>352</v>
      </c>
      <c r="E147" s="178" t="s">
        <v>109</v>
      </c>
      <c r="F147" s="111" t="s">
        <v>364</v>
      </c>
      <c r="G147" s="203">
        <v>0.96</v>
      </c>
      <c r="H147" s="203">
        <v>0.96</v>
      </c>
      <c r="I147" s="196"/>
      <c r="J147" s="196"/>
      <c r="K147" s="196"/>
      <c r="L147" s="171" t="s">
        <v>358</v>
      </c>
      <c r="M147" s="191">
        <v>1</v>
      </c>
      <c r="N147" s="192">
        <v>0.0046</v>
      </c>
      <c r="O147" s="193">
        <v>0.01955</v>
      </c>
      <c r="P147" s="153" t="s">
        <v>30</v>
      </c>
      <c r="Q147" s="197" t="s">
        <v>208</v>
      </c>
      <c r="R147" s="198"/>
    </row>
    <row r="148" ht="55" customHeight="1" spans="1:18">
      <c r="A148" s="89">
        <v>142</v>
      </c>
      <c r="B148" s="180" t="s">
        <v>365</v>
      </c>
      <c r="C148" s="103" t="s">
        <v>25</v>
      </c>
      <c r="D148" s="104" t="s">
        <v>352</v>
      </c>
      <c r="E148" s="178" t="s">
        <v>109</v>
      </c>
      <c r="F148" s="111" t="s">
        <v>366</v>
      </c>
      <c r="G148" s="203">
        <v>1.28</v>
      </c>
      <c r="H148" s="203">
        <v>1.28</v>
      </c>
      <c r="I148" s="196"/>
      <c r="J148" s="196"/>
      <c r="K148" s="196"/>
      <c r="L148" s="171" t="s">
        <v>358</v>
      </c>
      <c r="M148" s="191">
        <v>2</v>
      </c>
      <c r="N148" s="192">
        <v>0.0038</v>
      </c>
      <c r="O148" s="193">
        <v>0.01615</v>
      </c>
      <c r="P148" s="153" t="s">
        <v>30</v>
      </c>
      <c r="Q148" s="197" t="s">
        <v>208</v>
      </c>
      <c r="R148" s="198"/>
    </row>
    <row r="149" ht="55" customHeight="1" spans="1:18">
      <c r="A149" s="89">
        <v>143</v>
      </c>
      <c r="B149" s="180" t="s">
        <v>367</v>
      </c>
      <c r="C149" s="103" t="s">
        <v>25</v>
      </c>
      <c r="D149" s="104" t="s">
        <v>352</v>
      </c>
      <c r="E149" s="178" t="s">
        <v>99</v>
      </c>
      <c r="F149" s="111" t="s">
        <v>368</v>
      </c>
      <c r="G149" s="203">
        <v>2.56</v>
      </c>
      <c r="H149" s="203">
        <v>2.56</v>
      </c>
      <c r="I149" s="196"/>
      <c r="J149" s="196"/>
      <c r="K149" s="196"/>
      <c r="L149" s="171" t="s">
        <v>358</v>
      </c>
      <c r="M149" s="191">
        <v>4</v>
      </c>
      <c r="N149" s="192">
        <v>0.0842</v>
      </c>
      <c r="O149" s="193">
        <f t="shared" ref="O149:O195" si="10">N149*4.25</f>
        <v>0.35785</v>
      </c>
      <c r="P149" s="153" t="s">
        <v>30</v>
      </c>
      <c r="Q149" s="197" t="s">
        <v>208</v>
      </c>
      <c r="R149" s="198"/>
    </row>
    <row r="150" ht="55" customHeight="1" spans="1:18">
      <c r="A150" s="89">
        <v>144</v>
      </c>
      <c r="B150" s="180" t="s">
        <v>369</v>
      </c>
      <c r="C150" s="103" t="s">
        <v>25</v>
      </c>
      <c r="D150" s="104" t="s">
        <v>352</v>
      </c>
      <c r="E150" s="178" t="s">
        <v>104</v>
      </c>
      <c r="F150" s="111" t="s">
        <v>370</v>
      </c>
      <c r="G150" s="203">
        <v>1.92</v>
      </c>
      <c r="H150" s="203">
        <v>1.92</v>
      </c>
      <c r="I150" s="196"/>
      <c r="J150" s="196"/>
      <c r="K150" s="196"/>
      <c r="L150" s="171" t="s">
        <v>358</v>
      </c>
      <c r="M150" s="191">
        <v>1</v>
      </c>
      <c r="N150" s="192">
        <v>0.0037</v>
      </c>
      <c r="O150" s="193">
        <f t="shared" si="10"/>
        <v>0.015725</v>
      </c>
      <c r="P150" s="153" t="s">
        <v>30</v>
      </c>
      <c r="Q150" s="197" t="s">
        <v>208</v>
      </c>
      <c r="R150" s="198"/>
    </row>
    <row r="151" ht="55" customHeight="1" spans="1:18">
      <c r="A151" s="89">
        <v>145</v>
      </c>
      <c r="B151" s="180" t="s">
        <v>371</v>
      </c>
      <c r="C151" s="103" t="s">
        <v>25</v>
      </c>
      <c r="D151" s="104" t="s">
        <v>352</v>
      </c>
      <c r="E151" s="178" t="s">
        <v>99</v>
      </c>
      <c r="F151" s="111" t="s">
        <v>372</v>
      </c>
      <c r="G151" s="203">
        <v>1.6</v>
      </c>
      <c r="H151" s="203">
        <v>1.6</v>
      </c>
      <c r="I151" s="196"/>
      <c r="J151" s="196"/>
      <c r="K151" s="196"/>
      <c r="L151" s="171" t="s">
        <v>358</v>
      </c>
      <c r="M151" s="191">
        <v>6</v>
      </c>
      <c r="N151" s="192">
        <v>0.0281</v>
      </c>
      <c r="O151" s="193">
        <f t="shared" si="10"/>
        <v>0.119425</v>
      </c>
      <c r="P151" s="153" t="s">
        <v>30</v>
      </c>
      <c r="Q151" s="197" t="s">
        <v>208</v>
      </c>
      <c r="R151" s="198"/>
    </row>
    <row r="152" ht="55" customHeight="1" spans="1:18">
      <c r="A152" s="89">
        <v>146</v>
      </c>
      <c r="B152" s="180" t="s">
        <v>373</v>
      </c>
      <c r="C152" s="103" t="s">
        <v>25</v>
      </c>
      <c r="D152" s="104" t="s">
        <v>352</v>
      </c>
      <c r="E152" s="178" t="s">
        <v>104</v>
      </c>
      <c r="F152" s="111" t="s">
        <v>374</v>
      </c>
      <c r="G152" s="203">
        <v>2.56</v>
      </c>
      <c r="H152" s="203">
        <v>2.56</v>
      </c>
      <c r="I152" s="196"/>
      <c r="J152" s="196"/>
      <c r="K152" s="196"/>
      <c r="L152" s="171" t="s">
        <v>358</v>
      </c>
      <c r="M152" s="191">
        <v>5</v>
      </c>
      <c r="N152" s="192">
        <v>0.0086</v>
      </c>
      <c r="O152" s="193">
        <f t="shared" si="10"/>
        <v>0.03655</v>
      </c>
      <c r="P152" s="153" t="s">
        <v>30</v>
      </c>
      <c r="Q152" s="197" t="s">
        <v>208</v>
      </c>
      <c r="R152" s="198"/>
    </row>
    <row r="153" ht="55" customHeight="1" spans="1:18">
      <c r="A153" s="89">
        <v>147</v>
      </c>
      <c r="B153" s="180" t="s">
        <v>375</v>
      </c>
      <c r="C153" s="103" t="s">
        <v>25</v>
      </c>
      <c r="D153" s="104" t="s">
        <v>352</v>
      </c>
      <c r="E153" s="178" t="s">
        <v>104</v>
      </c>
      <c r="F153" s="111" t="s">
        <v>366</v>
      </c>
      <c r="G153" s="203">
        <v>1.28</v>
      </c>
      <c r="H153" s="203">
        <v>1.28</v>
      </c>
      <c r="I153" s="196"/>
      <c r="J153" s="196"/>
      <c r="K153" s="196"/>
      <c r="L153" s="171" t="s">
        <v>358</v>
      </c>
      <c r="M153" s="191">
        <v>1</v>
      </c>
      <c r="N153" s="192">
        <v>0.0038</v>
      </c>
      <c r="O153" s="193">
        <f t="shared" si="10"/>
        <v>0.01615</v>
      </c>
      <c r="P153" s="153" t="s">
        <v>30</v>
      </c>
      <c r="Q153" s="197" t="s">
        <v>208</v>
      </c>
      <c r="R153" s="198"/>
    </row>
    <row r="154" ht="55" customHeight="1" spans="1:18">
      <c r="A154" s="89">
        <v>148</v>
      </c>
      <c r="B154" s="180" t="s">
        <v>376</v>
      </c>
      <c r="C154" s="103" t="s">
        <v>25</v>
      </c>
      <c r="D154" s="104" t="s">
        <v>352</v>
      </c>
      <c r="E154" s="178" t="s">
        <v>104</v>
      </c>
      <c r="F154" s="111" t="s">
        <v>377</v>
      </c>
      <c r="G154" s="203">
        <v>1.6</v>
      </c>
      <c r="H154" s="203">
        <v>1.6</v>
      </c>
      <c r="I154" s="196"/>
      <c r="J154" s="196"/>
      <c r="K154" s="196"/>
      <c r="L154" s="171" t="s">
        <v>358</v>
      </c>
      <c r="M154" s="191">
        <v>1</v>
      </c>
      <c r="N154" s="192">
        <v>0.0034</v>
      </c>
      <c r="O154" s="193">
        <f t="shared" si="10"/>
        <v>0.01445</v>
      </c>
      <c r="P154" s="153" t="s">
        <v>30</v>
      </c>
      <c r="Q154" s="197" t="s">
        <v>208</v>
      </c>
      <c r="R154" s="198"/>
    </row>
    <row r="155" ht="55" customHeight="1" spans="1:18">
      <c r="A155" s="89">
        <v>149</v>
      </c>
      <c r="B155" s="180" t="s">
        <v>378</v>
      </c>
      <c r="C155" s="103" t="s">
        <v>25</v>
      </c>
      <c r="D155" s="104" t="s">
        <v>352</v>
      </c>
      <c r="E155" s="178" t="s">
        <v>104</v>
      </c>
      <c r="F155" s="111" t="s">
        <v>379</v>
      </c>
      <c r="G155" s="203">
        <v>4.16</v>
      </c>
      <c r="H155" s="203">
        <v>4.16</v>
      </c>
      <c r="I155" s="196"/>
      <c r="J155" s="196"/>
      <c r="K155" s="196"/>
      <c r="L155" s="171" t="s">
        <v>358</v>
      </c>
      <c r="M155" s="191">
        <v>8</v>
      </c>
      <c r="N155" s="192">
        <v>0.0608</v>
      </c>
      <c r="O155" s="193">
        <f t="shared" si="10"/>
        <v>0.2584</v>
      </c>
      <c r="P155" s="153" t="s">
        <v>30</v>
      </c>
      <c r="Q155" s="197" t="s">
        <v>208</v>
      </c>
      <c r="R155" s="198"/>
    </row>
    <row r="156" ht="55" customHeight="1" spans="1:18">
      <c r="A156" s="89">
        <v>150</v>
      </c>
      <c r="B156" s="180" t="s">
        <v>380</v>
      </c>
      <c r="C156" s="103" t="s">
        <v>25</v>
      </c>
      <c r="D156" s="104" t="s">
        <v>352</v>
      </c>
      <c r="E156" s="178" t="s">
        <v>43</v>
      </c>
      <c r="F156" s="111" t="s">
        <v>381</v>
      </c>
      <c r="G156" s="203">
        <v>1.92</v>
      </c>
      <c r="H156" s="203">
        <v>1.92</v>
      </c>
      <c r="I156" s="196"/>
      <c r="J156" s="196"/>
      <c r="K156" s="196"/>
      <c r="L156" s="171" t="s">
        <v>358</v>
      </c>
      <c r="M156" s="191">
        <v>7</v>
      </c>
      <c r="N156" s="192">
        <v>0.0043</v>
      </c>
      <c r="O156" s="193">
        <f t="shared" si="10"/>
        <v>0.018275</v>
      </c>
      <c r="P156" s="153" t="s">
        <v>30</v>
      </c>
      <c r="Q156" s="197" t="s">
        <v>208</v>
      </c>
      <c r="R156" s="198"/>
    </row>
    <row r="157" ht="55" customHeight="1" spans="1:18">
      <c r="A157" s="89">
        <v>151</v>
      </c>
      <c r="B157" s="180" t="s">
        <v>382</v>
      </c>
      <c r="C157" s="103" t="s">
        <v>25</v>
      </c>
      <c r="D157" s="104" t="s">
        <v>352</v>
      </c>
      <c r="E157" s="178" t="s">
        <v>43</v>
      </c>
      <c r="F157" s="111" t="s">
        <v>383</v>
      </c>
      <c r="G157" s="203">
        <v>0.96</v>
      </c>
      <c r="H157" s="203">
        <v>0.96</v>
      </c>
      <c r="I157" s="196"/>
      <c r="J157" s="196"/>
      <c r="K157" s="196"/>
      <c r="L157" s="171" t="s">
        <v>358</v>
      </c>
      <c r="M157" s="191">
        <v>3</v>
      </c>
      <c r="N157" s="192">
        <v>0.0034</v>
      </c>
      <c r="O157" s="193">
        <f t="shared" si="10"/>
        <v>0.01445</v>
      </c>
      <c r="P157" s="153" t="s">
        <v>30</v>
      </c>
      <c r="Q157" s="197" t="s">
        <v>208</v>
      </c>
      <c r="R157" s="198"/>
    </row>
    <row r="158" ht="55" customHeight="1" spans="1:18">
      <c r="A158" s="89">
        <v>152</v>
      </c>
      <c r="B158" s="180" t="s">
        <v>384</v>
      </c>
      <c r="C158" s="103" t="s">
        <v>25</v>
      </c>
      <c r="D158" s="104" t="s">
        <v>352</v>
      </c>
      <c r="E158" s="178" t="s">
        <v>245</v>
      </c>
      <c r="F158" s="111" t="s">
        <v>385</v>
      </c>
      <c r="G158" s="203">
        <v>1.92</v>
      </c>
      <c r="H158" s="203">
        <v>1.92</v>
      </c>
      <c r="I158" s="196"/>
      <c r="J158" s="196"/>
      <c r="K158" s="196"/>
      <c r="L158" s="171" t="s">
        <v>358</v>
      </c>
      <c r="M158" s="191">
        <v>4</v>
      </c>
      <c r="N158" s="192">
        <v>0.0054</v>
      </c>
      <c r="O158" s="193">
        <f t="shared" si="10"/>
        <v>0.02295</v>
      </c>
      <c r="P158" s="153" t="s">
        <v>30</v>
      </c>
      <c r="Q158" s="197" t="s">
        <v>208</v>
      </c>
      <c r="R158" s="198"/>
    </row>
    <row r="159" ht="55" customHeight="1" spans="1:18">
      <c r="A159" s="89">
        <v>153</v>
      </c>
      <c r="B159" s="180" t="s">
        <v>386</v>
      </c>
      <c r="C159" s="103" t="s">
        <v>25</v>
      </c>
      <c r="D159" s="104" t="s">
        <v>352</v>
      </c>
      <c r="E159" s="178" t="s">
        <v>245</v>
      </c>
      <c r="F159" s="111" t="s">
        <v>387</v>
      </c>
      <c r="G159" s="203">
        <v>0.96</v>
      </c>
      <c r="H159" s="203">
        <v>0.96</v>
      </c>
      <c r="I159" s="196"/>
      <c r="J159" s="196"/>
      <c r="K159" s="196"/>
      <c r="L159" s="171" t="s">
        <v>358</v>
      </c>
      <c r="M159" s="191">
        <v>1</v>
      </c>
      <c r="N159" s="192">
        <v>0.0035</v>
      </c>
      <c r="O159" s="193">
        <f t="shared" si="10"/>
        <v>0.014875</v>
      </c>
      <c r="P159" s="153" t="s">
        <v>30</v>
      </c>
      <c r="Q159" s="197" t="s">
        <v>208</v>
      </c>
      <c r="R159" s="198"/>
    </row>
    <row r="160" ht="55" customHeight="1" spans="1:18">
      <c r="A160" s="89">
        <v>154</v>
      </c>
      <c r="B160" s="180" t="s">
        <v>388</v>
      </c>
      <c r="C160" s="103" t="s">
        <v>25</v>
      </c>
      <c r="D160" s="104" t="s">
        <v>352</v>
      </c>
      <c r="E160" s="178" t="s">
        <v>245</v>
      </c>
      <c r="F160" s="111" t="s">
        <v>389</v>
      </c>
      <c r="G160" s="203">
        <v>0.96</v>
      </c>
      <c r="H160" s="203">
        <v>0.96</v>
      </c>
      <c r="I160" s="196"/>
      <c r="J160" s="196"/>
      <c r="K160" s="196"/>
      <c r="L160" s="171" t="s">
        <v>358</v>
      </c>
      <c r="M160" s="191">
        <v>3</v>
      </c>
      <c r="N160" s="192">
        <v>0.0033</v>
      </c>
      <c r="O160" s="193">
        <f t="shared" si="10"/>
        <v>0.014025</v>
      </c>
      <c r="P160" s="153" t="s">
        <v>30</v>
      </c>
      <c r="Q160" s="197" t="s">
        <v>208</v>
      </c>
      <c r="R160" s="198"/>
    </row>
    <row r="161" ht="55" customHeight="1" spans="1:18">
      <c r="A161" s="89">
        <v>155</v>
      </c>
      <c r="B161" s="180" t="s">
        <v>390</v>
      </c>
      <c r="C161" s="103" t="s">
        <v>25</v>
      </c>
      <c r="D161" s="104" t="s">
        <v>352</v>
      </c>
      <c r="E161" s="178" t="s">
        <v>37</v>
      </c>
      <c r="F161" s="111" t="s">
        <v>391</v>
      </c>
      <c r="G161" s="203">
        <v>5.76</v>
      </c>
      <c r="H161" s="203">
        <v>5.76</v>
      </c>
      <c r="I161" s="196"/>
      <c r="J161" s="196"/>
      <c r="K161" s="196"/>
      <c r="L161" s="171" t="s">
        <v>358</v>
      </c>
      <c r="M161" s="191">
        <v>8</v>
      </c>
      <c r="N161" s="192">
        <v>0.0251</v>
      </c>
      <c r="O161" s="193">
        <f t="shared" si="10"/>
        <v>0.106675</v>
      </c>
      <c r="P161" s="153" t="s">
        <v>30</v>
      </c>
      <c r="Q161" s="197" t="s">
        <v>208</v>
      </c>
      <c r="R161" s="198"/>
    </row>
    <row r="162" ht="55" customHeight="1" spans="1:18">
      <c r="A162" s="89">
        <v>156</v>
      </c>
      <c r="B162" s="180" t="s">
        <v>392</v>
      </c>
      <c r="C162" s="103" t="s">
        <v>25</v>
      </c>
      <c r="D162" s="104" t="s">
        <v>352</v>
      </c>
      <c r="E162" s="178" t="s">
        <v>87</v>
      </c>
      <c r="F162" s="111" t="s">
        <v>393</v>
      </c>
      <c r="G162" s="203">
        <v>0.96</v>
      </c>
      <c r="H162" s="203">
        <v>0.96</v>
      </c>
      <c r="I162" s="196"/>
      <c r="J162" s="196"/>
      <c r="K162" s="196"/>
      <c r="L162" s="171" t="s">
        <v>358</v>
      </c>
      <c r="M162" s="191">
        <v>1</v>
      </c>
      <c r="N162" s="192">
        <v>0.002</v>
      </c>
      <c r="O162" s="193">
        <f t="shared" si="10"/>
        <v>0.0085</v>
      </c>
      <c r="P162" s="153" t="s">
        <v>30</v>
      </c>
      <c r="Q162" s="197" t="s">
        <v>208</v>
      </c>
      <c r="R162" s="198"/>
    </row>
    <row r="163" ht="44" customHeight="1" spans="1:18">
      <c r="A163" s="89">
        <v>157</v>
      </c>
      <c r="B163" s="201" t="s">
        <v>394</v>
      </c>
      <c r="C163" s="103" t="s">
        <v>25</v>
      </c>
      <c r="D163" s="104" t="s">
        <v>352</v>
      </c>
      <c r="E163" s="146"/>
      <c r="F163" s="199" t="s">
        <v>395</v>
      </c>
      <c r="G163" s="202">
        <v>124.48</v>
      </c>
      <c r="H163" s="202">
        <v>124.48</v>
      </c>
      <c r="I163" s="196"/>
      <c r="J163" s="196"/>
      <c r="K163" s="196"/>
      <c r="L163" s="171"/>
      <c r="M163" s="191">
        <v>85</v>
      </c>
      <c r="N163" s="192">
        <v>0.3659</v>
      </c>
      <c r="O163" s="193">
        <f t="shared" si="10"/>
        <v>1.555075</v>
      </c>
      <c r="P163" s="153" t="s">
        <v>30</v>
      </c>
      <c r="Q163" s="197" t="s">
        <v>208</v>
      </c>
      <c r="R163" s="198"/>
    </row>
    <row r="164" ht="97" customHeight="1" spans="1:18">
      <c r="A164" s="89">
        <v>158</v>
      </c>
      <c r="B164" s="180" t="s">
        <v>396</v>
      </c>
      <c r="C164" s="103" t="s">
        <v>25</v>
      </c>
      <c r="D164" s="104" t="s">
        <v>352</v>
      </c>
      <c r="E164" s="178" t="s">
        <v>55</v>
      </c>
      <c r="F164" s="111" t="s">
        <v>397</v>
      </c>
      <c r="G164" s="204">
        <v>24.49</v>
      </c>
      <c r="H164" s="204">
        <v>24.49</v>
      </c>
      <c r="I164" s="196"/>
      <c r="J164" s="196"/>
      <c r="K164" s="196"/>
      <c r="L164" s="171" t="s">
        <v>358</v>
      </c>
      <c r="M164" s="191">
        <v>14</v>
      </c>
      <c r="N164" s="192">
        <v>0.076</v>
      </c>
      <c r="O164" s="193">
        <f t="shared" si="10"/>
        <v>0.323</v>
      </c>
      <c r="P164" s="153" t="s">
        <v>30</v>
      </c>
      <c r="Q164" s="197" t="s">
        <v>208</v>
      </c>
      <c r="R164" s="198"/>
    </row>
    <row r="165" ht="98" customHeight="1" spans="1:18">
      <c r="A165" s="89">
        <v>159</v>
      </c>
      <c r="B165" s="180" t="s">
        <v>398</v>
      </c>
      <c r="C165" s="103" t="s">
        <v>25</v>
      </c>
      <c r="D165" s="104" t="s">
        <v>352</v>
      </c>
      <c r="E165" s="178" t="s">
        <v>109</v>
      </c>
      <c r="F165" s="111" t="s">
        <v>399</v>
      </c>
      <c r="G165" s="205">
        <v>0.925</v>
      </c>
      <c r="H165" s="205">
        <v>0.925</v>
      </c>
      <c r="I165" s="196"/>
      <c r="J165" s="196"/>
      <c r="K165" s="196"/>
      <c r="L165" s="171" t="s">
        <v>358</v>
      </c>
      <c r="M165" s="191">
        <v>1</v>
      </c>
      <c r="N165" s="192">
        <v>0.0004</v>
      </c>
      <c r="O165" s="193">
        <f t="shared" si="10"/>
        <v>0.0017</v>
      </c>
      <c r="P165" s="153" t="s">
        <v>30</v>
      </c>
      <c r="Q165" s="197" t="s">
        <v>208</v>
      </c>
      <c r="R165" s="198"/>
    </row>
    <row r="166" ht="94" customHeight="1" spans="1:18">
      <c r="A166" s="89">
        <v>160</v>
      </c>
      <c r="B166" s="180" t="s">
        <v>400</v>
      </c>
      <c r="C166" s="103" t="s">
        <v>25</v>
      </c>
      <c r="D166" s="104" t="s">
        <v>352</v>
      </c>
      <c r="E166" s="178" t="s">
        <v>109</v>
      </c>
      <c r="F166" s="111" t="s">
        <v>401</v>
      </c>
      <c r="G166" s="205">
        <v>0.925</v>
      </c>
      <c r="H166" s="205">
        <v>0.925</v>
      </c>
      <c r="I166" s="196"/>
      <c r="J166" s="196"/>
      <c r="K166" s="196"/>
      <c r="L166" s="171" t="s">
        <v>358</v>
      </c>
      <c r="M166" s="191">
        <v>1</v>
      </c>
      <c r="N166" s="192">
        <v>0.0003</v>
      </c>
      <c r="O166" s="193">
        <f t="shared" si="10"/>
        <v>0.001275</v>
      </c>
      <c r="P166" s="153" t="s">
        <v>30</v>
      </c>
      <c r="Q166" s="197" t="s">
        <v>208</v>
      </c>
      <c r="R166" s="198"/>
    </row>
    <row r="167" ht="105" customHeight="1" spans="1:18">
      <c r="A167" s="89">
        <v>161</v>
      </c>
      <c r="B167" s="180" t="s">
        <v>402</v>
      </c>
      <c r="C167" s="103" t="s">
        <v>25</v>
      </c>
      <c r="D167" s="104" t="s">
        <v>352</v>
      </c>
      <c r="E167" s="178" t="s">
        <v>60</v>
      </c>
      <c r="F167" s="111" t="s">
        <v>403</v>
      </c>
      <c r="G167" s="205">
        <v>1.12</v>
      </c>
      <c r="H167" s="205">
        <v>1.12</v>
      </c>
      <c r="I167" s="196"/>
      <c r="J167" s="196"/>
      <c r="K167" s="196"/>
      <c r="L167" s="171" t="s">
        <v>358</v>
      </c>
      <c r="M167" s="191">
        <v>2</v>
      </c>
      <c r="N167" s="192">
        <v>0.0014</v>
      </c>
      <c r="O167" s="193">
        <f t="shared" si="10"/>
        <v>0.00595</v>
      </c>
      <c r="P167" s="153" t="s">
        <v>30</v>
      </c>
      <c r="Q167" s="197" t="s">
        <v>208</v>
      </c>
      <c r="R167" s="198"/>
    </row>
    <row r="168" ht="101" customHeight="1" spans="1:18">
      <c r="A168" s="89">
        <v>162</v>
      </c>
      <c r="B168" s="180" t="s">
        <v>404</v>
      </c>
      <c r="C168" s="103" t="s">
        <v>25</v>
      </c>
      <c r="D168" s="104" t="s">
        <v>352</v>
      </c>
      <c r="E168" s="178" t="s">
        <v>27</v>
      </c>
      <c r="F168" s="111" t="s">
        <v>405</v>
      </c>
      <c r="G168" s="205">
        <v>4.03</v>
      </c>
      <c r="H168" s="205">
        <v>4.03</v>
      </c>
      <c r="I168" s="196"/>
      <c r="J168" s="196"/>
      <c r="K168" s="196"/>
      <c r="L168" s="171" t="s">
        <v>358</v>
      </c>
      <c r="M168" s="191">
        <v>3</v>
      </c>
      <c r="N168" s="192">
        <v>0.0031</v>
      </c>
      <c r="O168" s="193">
        <f t="shared" si="10"/>
        <v>0.013175</v>
      </c>
      <c r="P168" s="153" t="s">
        <v>30</v>
      </c>
      <c r="Q168" s="197" t="s">
        <v>208</v>
      </c>
      <c r="R168" s="198"/>
    </row>
    <row r="169" ht="101" customHeight="1" spans="1:18">
      <c r="A169" s="89">
        <v>163</v>
      </c>
      <c r="B169" s="180" t="s">
        <v>406</v>
      </c>
      <c r="C169" s="103" t="s">
        <v>25</v>
      </c>
      <c r="D169" s="104" t="s">
        <v>352</v>
      </c>
      <c r="E169" s="178" t="s">
        <v>27</v>
      </c>
      <c r="F169" s="111" t="s">
        <v>407</v>
      </c>
      <c r="G169" s="205">
        <v>4.03</v>
      </c>
      <c r="H169" s="205">
        <v>4.03</v>
      </c>
      <c r="I169" s="196"/>
      <c r="J169" s="196"/>
      <c r="K169" s="196"/>
      <c r="L169" s="171" t="s">
        <v>358</v>
      </c>
      <c r="M169" s="191">
        <v>2</v>
      </c>
      <c r="N169" s="192">
        <v>0.0031</v>
      </c>
      <c r="O169" s="193">
        <f t="shared" si="10"/>
        <v>0.013175</v>
      </c>
      <c r="P169" s="153" t="s">
        <v>30</v>
      </c>
      <c r="Q169" s="197" t="s">
        <v>208</v>
      </c>
      <c r="R169" s="198"/>
    </row>
    <row r="170" ht="98" customHeight="1" spans="1:18">
      <c r="A170" s="89">
        <v>164</v>
      </c>
      <c r="B170" s="180" t="s">
        <v>408</v>
      </c>
      <c r="C170" s="103" t="s">
        <v>25</v>
      </c>
      <c r="D170" s="104" t="s">
        <v>352</v>
      </c>
      <c r="E170" s="178" t="s">
        <v>70</v>
      </c>
      <c r="F170" s="111" t="s">
        <v>409</v>
      </c>
      <c r="G170" s="205">
        <v>3.5</v>
      </c>
      <c r="H170" s="205">
        <v>3.5</v>
      </c>
      <c r="I170" s="196"/>
      <c r="J170" s="196"/>
      <c r="K170" s="196"/>
      <c r="L170" s="171" t="s">
        <v>358</v>
      </c>
      <c r="M170" s="191">
        <v>3</v>
      </c>
      <c r="N170" s="192">
        <v>0.0021</v>
      </c>
      <c r="O170" s="193">
        <f t="shared" si="10"/>
        <v>0.008925</v>
      </c>
      <c r="P170" s="153" t="s">
        <v>30</v>
      </c>
      <c r="Q170" s="197" t="s">
        <v>208</v>
      </c>
      <c r="R170" s="198"/>
    </row>
    <row r="171" ht="101" customHeight="1" spans="1:18">
      <c r="A171" s="89">
        <v>165</v>
      </c>
      <c r="B171" s="180" t="s">
        <v>410</v>
      </c>
      <c r="C171" s="103" t="s">
        <v>25</v>
      </c>
      <c r="D171" s="104" t="s">
        <v>352</v>
      </c>
      <c r="E171" s="178" t="s">
        <v>70</v>
      </c>
      <c r="F171" s="111" t="s">
        <v>411</v>
      </c>
      <c r="G171" s="205">
        <v>3.5</v>
      </c>
      <c r="H171" s="205">
        <v>3.5</v>
      </c>
      <c r="I171" s="196"/>
      <c r="J171" s="196"/>
      <c r="K171" s="196"/>
      <c r="L171" s="171" t="s">
        <v>358</v>
      </c>
      <c r="M171" s="191">
        <v>3</v>
      </c>
      <c r="N171" s="192">
        <v>0.0023</v>
      </c>
      <c r="O171" s="193">
        <f t="shared" si="10"/>
        <v>0.009775</v>
      </c>
      <c r="P171" s="153" t="s">
        <v>30</v>
      </c>
      <c r="Q171" s="197" t="s">
        <v>208</v>
      </c>
      <c r="R171" s="198"/>
    </row>
    <row r="172" ht="97" customHeight="1" spans="1:18">
      <c r="A172" s="89">
        <v>166</v>
      </c>
      <c r="B172" s="180" t="s">
        <v>412</v>
      </c>
      <c r="C172" s="103" t="s">
        <v>25</v>
      </c>
      <c r="D172" s="104" t="s">
        <v>352</v>
      </c>
      <c r="E172" s="178" t="s">
        <v>70</v>
      </c>
      <c r="F172" s="111" t="s">
        <v>413</v>
      </c>
      <c r="G172" s="205">
        <v>3.835</v>
      </c>
      <c r="H172" s="205">
        <v>3.835</v>
      </c>
      <c r="I172" s="196"/>
      <c r="J172" s="196"/>
      <c r="K172" s="196"/>
      <c r="L172" s="171" t="s">
        <v>358</v>
      </c>
      <c r="M172" s="191">
        <v>4</v>
      </c>
      <c r="N172" s="192">
        <v>0.0025</v>
      </c>
      <c r="O172" s="193">
        <f t="shared" si="10"/>
        <v>0.010625</v>
      </c>
      <c r="P172" s="153" t="s">
        <v>30</v>
      </c>
      <c r="Q172" s="197" t="s">
        <v>208</v>
      </c>
      <c r="R172" s="198"/>
    </row>
    <row r="173" ht="99" customHeight="1" spans="1:18">
      <c r="A173" s="89">
        <v>167</v>
      </c>
      <c r="B173" s="180" t="s">
        <v>414</v>
      </c>
      <c r="C173" s="103" t="s">
        <v>25</v>
      </c>
      <c r="D173" s="104" t="s">
        <v>352</v>
      </c>
      <c r="E173" s="178" t="s">
        <v>245</v>
      </c>
      <c r="F173" s="111" t="s">
        <v>415</v>
      </c>
      <c r="G173" s="205">
        <v>2.38</v>
      </c>
      <c r="H173" s="205">
        <v>2.38</v>
      </c>
      <c r="I173" s="196"/>
      <c r="J173" s="196"/>
      <c r="K173" s="196"/>
      <c r="L173" s="171" t="s">
        <v>358</v>
      </c>
      <c r="M173" s="191">
        <v>2</v>
      </c>
      <c r="N173" s="192">
        <v>0.0019</v>
      </c>
      <c r="O173" s="193">
        <f t="shared" si="10"/>
        <v>0.008075</v>
      </c>
      <c r="P173" s="153" t="s">
        <v>30</v>
      </c>
      <c r="Q173" s="197" t="s">
        <v>208</v>
      </c>
      <c r="R173" s="198"/>
    </row>
    <row r="174" ht="101" customHeight="1" spans="1:18">
      <c r="A174" s="89">
        <v>168</v>
      </c>
      <c r="B174" s="180" t="s">
        <v>416</v>
      </c>
      <c r="C174" s="103" t="s">
        <v>25</v>
      </c>
      <c r="D174" s="104" t="s">
        <v>352</v>
      </c>
      <c r="E174" s="178" t="s">
        <v>245</v>
      </c>
      <c r="F174" s="111" t="s">
        <v>407</v>
      </c>
      <c r="G174" s="205">
        <v>4.03</v>
      </c>
      <c r="H174" s="205">
        <v>4.03</v>
      </c>
      <c r="I174" s="196"/>
      <c r="J174" s="196"/>
      <c r="K174" s="196"/>
      <c r="L174" s="171" t="s">
        <v>358</v>
      </c>
      <c r="M174" s="191">
        <v>2</v>
      </c>
      <c r="N174" s="192">
        <v>0.0033</v>
      </c>
      <c r="O174" s="193">
        <f t="shared" si="10"/>
        <v>0.014025</v>
      </c>
      <c r="P174" s="153" t="s">
        <v>30</v>
      </c>
      <c r="Q174" s="197" t="s">
        <v>208</v>
      </c>
      <c r="R174" s="198"/>
    </row>
    <row r="175" ht="103" customHeight="1" spans="1:18">
      <c r="A175" s="89">
        <v>169</v>
      </c>
      <c r="B175" s="180" t="s">
        <v>417</v>
      </c>
      <c r="C175" s="103" t="s">
        <v>25</v>
      </c>
      <c r="D175" s="104" t="s">
        <v>352</v>
      </c>
      <c r="E175" s="178" t="s">
        <v>78</v>
      </c>
      <c r="F175" s="111" t="s">
        <v>418</v>
      </c>
      <c r="G175" s="205">
        <v>2.38</v>
      </c>
      <c r="H175" s="205">
        <v>2.38</v>
      </c>
      <c r="I175" s="196"/>
      <c r="J175" s="196"/>
      <c r="K175" s="196"/>
      <c r="L175" s="171" t="s">
        <v>358</v>
      </c>
      <c r="M175" s="191">
        <v>1</v>
      </c>
      <c r="N175" s="192">
        <v>0.0019</v>
      </c>
      <c r="O175" s="193">
        <f t="shared" si="10"/>
        <v>0.008075</v>
      </c>
      <c r="P175" s="153" t="s">
        <v>30</v>
      </c>
      <c r="Q175" s="197" t="s">
        <v>208</v>
      </c>
      <c r="R175" s="198"/>
    </row>
    <row r="176" ht="99" customHeight="1" spans="1:18">
      <c r="A176" s="89">
        <v>170</v>
      </c>
      <c r="B176" s="180" t="s">
        <v>419</v>
      </c>
      <c r="C176" s="103" t="s">
        <v>25</v>
      </c>
      <c r="D176" s="104" t="s">
        <v>352</v>
      </c>
      <c r="E176" s="178" t="s">
        <v>78</v>
      </c>
      <c r="F176" s="111" t="s">
        <v>420</v>
      </c>
      <c r="G176" s="205">
        <v>5.685</v>
      </c>
      <c r="H176" s="205">
        <v>5.685</v>
      </c>
      <c r="I176" s="196"/>
      <c r="J176" s="196"/>
      <c r="K176" s="196"/>
      <c r="L176" s="171" t="s">
        <v>358</v>
      </c>
      <c r="M176" s="191">
        <v>3</v>
      </c>
      <c r="N176" s="192">
        <v>0.0035</v>
      </c>
      <c r="O176" s="193">
        <f t="shared" si="10"/>
        <v>0.014875</v>
      </c>
      <c r="P176" s="153" t="s">
        <v>30</v>
      </c>
      <c r="Q176" s="197" t="s">
        <v>208</v>
      </c>
      <c r="R176" s="198"/>
    </row>
    <row r="177" ht="96" customHeight="1" spans="1:18">
      <c r="A177" s="89">
        <v>171</v>
      </c>
      <c r="B177" s="180" t="s">
        <v>421</v>
      </c>
      <c r="C177" s="103" t="s">
        <v>25</v>
      </c>
      <c r="D177" s="104" t="s">
        <v>352</v>
      </c>
      <c r="E177" s="178" t="s">
        <v>78</v>
      </c>
      <c r="F177" s="111" t="s">
        <v>407</v>
      </c>
      <c r="G177" s="205">
        <v>4.03</v>
      </c>
      <c r="H177" s="205">
        <v>4.03</v>
      </c>
      <c r="I177" s="196"/>
      <c r="J177" s="196"/>
      <c r="K177" s="196"/>
      <c r="L177" s="171" t="s">
        <v>358</v>
      </c>
      <c r="M177" s="191">
        <v>3</v>
      </c>
      <c r="N177" s="192">
        <v>0.0032</v>
      </c>
      <c r="O177" s="193">
        <f t="shared" si="10"/>
        <v>0.0136</v>
      </c>
      <c r="P177" s="153" t="s">
        <v>30</v>
      </c>
      <c r="Q177" s="197" t="s">
        <v>208</v>
      </c>
      <c r="R177" s="198"/>
    </row>
    <row r="178" ht="105" customHeight="1" spans="1:18">
      <c r="A178" s="89">
        <v>172</v>
      </c>
      <c r="B178" s="180" t="s">
        <v>422</v>
      </c>
      <c r="C178" s="103" t="s">
        <v>25</v>
      </c>
      <c r="D178" s="104" t="s">
        <v>352</v>
      </c>
      <c r="E178" s="178" t="s">
        <v>43</v>
      </c>
      <c r="F178" s="111" t="s">
        <v>415</v>
      </c>
      <c r="G178" s="205">
        <v>2.38</v>
      </c>
      <c r="H178" s="205">
        <v>2.38</v>
      </c>
      <c r="I178" s="196"/>
      <c r="J178" s="196"/>
      <c r="K178" s="196"/>
      <c r="L178" s="171" t="s">
        <v>358</v>
      </c>
      <c r="M178" s="191">
        <v>1</v>
      </c>
      <c r="N178" s="192">
        <v>0.0269</v>
      </c>
      <c r="O178" s="193">
        <f t="shared" si="10"/>
        <v>0.114325</v>
      </c>
      <c r="P178" s="153" t="s">
        <v>30</v>
      </c>
      <c r="Q178" s="197" t="s">
        <v>208</v>
      </c>
      <c r="R178" s="198"/>
    </row>
    <row r="179" ht="98" customHeight="1" spans="1:18">
      <c r="A179" s="89">
        <v>173</v>
      </c>
      <c r="B179" s="180" t="s">
        <v>423</v>
      </c>
      <c r="C179" s="103" t="s">
        <v>25</v>
      </c>
      <c r="D179" s="104" t="s">
        <v>352</v>
      </c>
      <c r="E179" s="178" t="s">
        <v>43</v>
      </c>
      <c r="F179" s="111" t="s">
        <v>424</v>
      </c>
      <c r="G179" s="205">
        <v>2.38</v>
      </c>
      <c r="H179" s="205">
        <v>2.38</v>
      </c>
      <c r="I179" s="196"/>
      <c r="J179" s="196"/>
      <c r="K179" s="196"/>
      <c r="L179" s="171" t="s">
        <v>358</v>
      </c>
      <c r="M179" s="191">
        <v>1</v>
      </c>
      <c r="N179" s="192">
        <v>0.0307</v>
      </c>
      <c r="O179" s="193">
        <f t="shared" si="10"/>
        <v>0.130475</v>
      </c>
      <c r="P179" s="153" t="s">
        <v>30</v>
      </c>
      <c r="Q179" s="197" t="s">
        <v>208</v>
      </c>
      <c r="R179" s="198"/>
    </row>
    <row r="180" ht="96" customHeight="1" spans="1:18">
      <c r="A180" s="89">
        <v>174</v>
      </c>
      <c r="B180" s="180" t="s">
        <v>425</v>
      </c>
      <c r="C180" s="103" t="s">
        <v>25</v>
      </c>
      <c r="D180" s="104" t="s">
        <v>352</v>
      </c>
      <c r="E180" s="178" t="s">
        <v>99</v>
      </c>
      <c r="F180" s="111" t="s">
        <v>426</v>
      </c>
      <c r="G180" s="205">
        <v>2.38</v>
      </c>
      <c r="H180" s="205">
        <v>2.38</v>
      </c>
      <c r="I180" s="196"/>
      <c r="J180" s="196"/>
      <c r="K180" s="196"/>
      <c r="L180" s="171" t="s">
        <v>358</v>
      </c>
      <c r="M180" s="191">
        <v>1</v>
      </c>
      <c r="N180" s="192">
        <v>0.0015</v>
      </c>
      <c r="O180" s="193">
        <f t="shared" si="10"/>
        <v>0.006375</v>
      </c>
      <c r="P180" s="153" t="s">
        <v>30</v>
      </c>
      <c r="Q180" s="197" t="s">
        <v>208</v>
      </c>
      <c r="R180" s="198"/>
    </row>
    <row r="181" ht="96" customHeight="1" spans="1:18">
      <c r="A181" s="89">
        <v>175</v>
      </c>
      <c r="B181" s="180" t="s">
        <v>427</v>
      </c>
      <c r="C181" s="103" t="s">
        <v>25</v>
      </c>
      <c r="D181" s="104" t="s">
        <v>352</v>
      </c>
      <c r="E181" s="178" t="s">
        <v>99</v>
      </c>
      <c r="F181" s="111" t="s">
        <v>428</v>
      </c>
      <c r="G181" s="205">
        <v>2.38</v>
      </c>
      <c r="H181" s="205">
        <v>2.38</v>
      </c>
      <c r="I181" s="196"/>
      <c r="J181" s="196"/>
      <c r="K181" s="196"/>
      <c r="L181" s="171" t="s">
        <v>358</v>
      </c>
      <c r="M181" s="191">
        <v>1</v>
      </c>
      <c r="N181" s="192">
        <v>0.0016</v>
      </c>
      <c r="O181" s="193">
        <f t="shared" si="10"/>
        <v>0.0068</v>
      </c>
      <c r="P181" s="153" t="s">
        <v>30</v>
      </c>
      <c r="Q181" s="197" t="s">
        <v>208</v>
      </c>
      <c r="R181" s="198"/>
    </row>
    <row r="182" ht="105" customHeight="1" spans="1:18">
      <c r="A182" s="89">
        <v>176</v>
      </c>
      <c r="B182" s="180" t="s">
        <v>429</v>
      </c>
      <c r="C182" s="103" t="s">
        <v>25</v>
      </c>
      <c r="D182" s="104" t="s">
        <v>352</v>
      </c>
      <c r="E182" s="178" t="s">
        <v>99</v>
      </c>
      <c r="F182" s="111" t="s">
        <v>428</v>
      </c>
      <c r="G182" s="205">
        <v>2.38</v>
      </c>
      <c r="H182" s="205">
        <v>2.38</v>
      </c>
      <c r="I182" s="196"/>
      <c r="J182" s="196"/>
      <c r="K182" s="196"/>
      <c r="L182" s="171" t="s">
        <v>358</v>
      </c>
      <c r="M182" s="191">
        <v>7</v>
      </c>
      <c r="N182" s="192">
        <v>0.007</v>
      </c>
      <c r="O182" s="193">
        <f t="shared" si="10"/>
        <v>0.02975</v>
      </c>
      <c r="P182" s="153" t="s">
        <v>30</v>
      </c>
      <c r="Q182" s="197" t="s">
        <v>208</v>
      </c>
      <c r="R182" s="198"/>
    </row>
    <row r="183" ht="75" customHeight="1" spans="1:18">
      <c r="A183" s="89">
        <v>177</v>
      </c>
      <c r="B183" s="180" t="s">
        <v>430</v>
      </c>
      <c r="C183" s="103" t="s">
        <v>25</v>
      </c>
      <c r="D183" s="104" t="s">
        <v>352</v>
      </c>
      <c r="E183" s="178" t="s">
        <v>99</v>
      </c>
      <c r="F183" s="111" t="s">
        <v>431</v>
      </c>
      <c r="G183" s="205">
        <v>4.365</v>
      </c>
      <c r="H183" s="205">
        <v>4.365</v>
      </c>
      <c r="I183" s="196"/>
      <c r="J183" s="196"/>
      <c r="K183" s="196"/>
      <c r="L183" s="171" t="s">
        <v>358</v>
      </c>
      <c r="M183" s="191">
        <v>2</v>
      </c>
      <c r="N183" s="192">
        <v>0.0057</v>
      </c>
      <c r="O183" s="193">
        <f t="shared" si="10"/>
        <v>0.024225</v>
      </c>
      <c r="P183" s="153" t="s">
        <v>30</v>
      </c>
      <c r="Q183" s="197" t="s">
        <v>208</v>
      </c>
      <c r="R183" s="198"/>
    </row>
    <row r="184" ht="75" customHeight="1" spans="1:18">
      <c r="A184" s="89">
        <v>178</v>
      </c>
      <c r="B184" s="180" t="s">
        <v>432</v>
      </c>
      <c r="C184" s="103" t="s">
        <v>25</v>
      </c>
      <c r="D184" s="104" t="s">
        <v>352</v>
      </c>
      <c r="E184" s="178" t="s">
        <v>104</v>
      </c>
      <c r="F184" s="111" t="s">
        <v>433</v>
      </c>
      <c r="G184" s="205">
        <v>3.5</v>
      </c>
      <c r="H184" s="205">
        <v>3.5</v>
      </c>
      <c r="I184" s="196"/>
      <c r="J184" s="196"/>
      <c r="K184" s="196"/>
      <c r="L184" s="171" t="s">
        <v>358</v>
      </c>
      <c r="M184" s="191">
        <v>2</v>
      </c>
      <c r="N184" s="192">
        <v>0.0182</v>
      </c>
      <c r="O184" s="193">
        <f t="shared" si="10"/>
        <v>0.07735</v>
      </c>
      <c r="P184" s="153" t="s">
        <v>30</v>
      </c>
      <c r="Q184" s="197" t="s">
        <v>208</v>
      </c>
      <c r="R184" s="198"/>
    </row>
    <row r="185" ht="97" customHeight="1" spans="1:18">
      <c r="A185" s="89">
        <v>179</v>
      </c>
      <c r="B185" s="180" t="s">
        <v>434</v>
      </c>
      <c r="C185" s="103" t="s">
        <v>25</v>
      </c>
      <c r="D185" s="104" t="s">
        <v>352</v>
      </c>
      <c r="E185" s="178" t="s">
        <v>104</v>
      </c>
      <c r="F185" s="111" t="s">
        <v>435</v>
      </c>
      <c r="G185" s="205">
        <v>4.03</v>
      </c>
      <c r="H185" s="205">
        <v>4.03</v>
      </c>
      <c r="I185" s="196"/>
      <c r="J185" s="196"/>
      <c r="K185" s="196"/>
      <c r="L185" s="171" t="s">
        <v>358</v>
      </c>
      <c r="M185" s="191">
        <v>2</v>
      </c>
      <c r="N185" s="192">
        <v>0.0029</v>
      </c>
      <c r="O185" s="193">
        <f t="shared" si="10"/>
        <v>0.012325</v>
      </c>
      <c r="P185" s="153" t="s">
        <v>30</v>
      </c>
      <c r="Q185" s="197" t="s">
        <v>208</v>
      </c>
      <c r="R185" s="198"/>
    </row>
    <row r="186" ht="75" customHeight="1" spans="1:18">
      <c r="A186" s="89">
        <v>180</v>
      </c>
      <c r="B186" s="180" t="s">
        <v>436</v>
      </c>
      <c r="C186" s="103" t="s">
        <v>25</v>
      </c>
      <c r="D186" s="104" t="s">
        <v>352</v>
      </c>
      <c r="E186" s="178" t="s">
        <v>104</v>
      </c>
      <c r="F186" s="111" t="s">
        <v>437</v>
      </c>
      <c r="G186" s="205">
        <v>3.305</v>
      </c>
      <c r="H186" s="205">
        <v>3.305</v>
      </c>
      <c r="I186" s="196"/>
      <c r="J186" s="196"/>
      <c r="K186" s="196"/>
      <c r="L186" s="171" t="s">
        <v>358</v>
      </c>
      <c r="M186" s="191">
        <v>1</v>
      </c>
      <c r="N186" s="192">
        <v>0.0235</v>
      </c>
      <c r="O186" s="193">
        <f t="shared" si="10"/>
        <v>0.099875</v>
      </c>
      <c r="P186" s="153" t="s">
        <v>30</v>
      </c>
      <c r="Q186" s="197" t="s">
        <v>208</v>
      </c>
      <c r="R186" s="198"/>
    </row>
    <row r="187" ht="98" customHeight="1" spans="1:18">
      <c r="A187" s="89">
        <v>181</v>
      </c>
      <c r="B187" s="180" t="s">
        <v>438</v>
      </c>
      <c r="C187" s="103" t="s">
        <v>25</v>
      </c>
      <c r="D187" s="104" t="s">
        <v>352</v>
      </c>
      <c r="E187" s="178" t="s">
        <v>333</v>
      </c>
      <c r="F187" s="111" t="s">
        <v>407</v>
      </c>
      <c r="G187" s="205">
        <v>4.03</v>
      </c>
      <c r="H187" s="205">
        <v>4.03</v>
      </c>
      <c r="I187" s="196"/>
      <c r="J187" s="196"/>
      <c r="K187" s="196"/>
      <c r="L187" s="171" t="s">
        <v>358</v>
      </c>
      <c r="M187" s="191">
        <v>2</v>
      </c>
      <c r="N187" s="192">
        <v>0.0029</v>
      </c>
      <c r="O187" s="193">
        <f t="shared" si="10"/>
        <v>0.012325</v>
      </c>
      <c r="P187" s="153" t="s">
        <v>30</v>
      </c>
      <c r="Q187" s="197" t="s">
        <v>208</v>
      </c>
      <c r="R187" s="198"/>
    </row>
    <row r="188" ht="98" customHeight="1" spans="1:18">
      <c r="A188" s="89">
        <v>182</v>
      </c>
      <c r="B188" s="180" t="s">
        <v>439</v>
      </c>
      <c r="C188" s="103" t="s">
        <v>25</v>
      </c>
      <c r="D188" s="104" t="s">
        <v>352</v>
      </c>
      <c r="E188" s="178" t="s">
        <v>83</v>
      </c>
      <c r="F188" s="111" t="s">
        <v>440</v>
      </c>
      <c r="G188" s="205">
        <v>2.38</v>
      </c>
      <c r="H188" s="205">
        <v>2.38</v>
      </c>
      <c r="I188" s="196"/>
      <c r="J188" s="196"/>
      <c r="K188" s="196"/>
      <c r="L188" s="171" t="s">
        <v>358</v>
      </c>
      <c r="M188" s="191">
        <v>1</v>
      </c>
      <c r="N188" s="192">
        <v>0.0163</v>
      </c>
      <c r="O188" s="193">
        <f t="shared" si="10"/>
        <v>0.069275</v>
      </c>
      <c r="P188" s="153" t="s">
        <v>30</v>
      </c>
      <c r="Q188" s="197" t="s">
        <v>208</v>
      </c>
      <c r="R188" s="198"/>
    </row>
    <row r="189" ht="100" customHeight="1" spans="1:18">
      <c r="A189" s="89">
        <v>183</v>
      </c>
      <c r="B189" s="180" t="s">
        <v>441</v>
      </c>
      <c r="C189" s="103" t="s">
        <v>25</v>
      </c>
      <c r="D189" s="104" t="s">
        <v>352</v>
      </c>
      <c r="E189" s="178" t="s">
        <v>83</v>
      </c>
      <c r="F189" s="111" t="s">
        <v>442</v>
      </c>
      <c r="G189" s="205">
        <v>3.305</v>
      </c>
      <c r="H189" s="205">
        <v>3.305</v>
      </c>
      <c r="I189" s="196"/>
      <c r="J189" s="196"/>
      <c r="K189" s="196"/>
      <c r="L189" s="171" t="s">
        <v>358</v>
      </c>
      <c r="M189" s="191">
        <v>2</v>
      </c>
      <c r="N189" s="192">
        <v>0.0024</v>
      </c>
      <c r="O189" s="193">
        <f t="shared" si="10"/>
        <v>0.0102</v>
      </c>
      <c r="P189" s="153" t="s">
        <v>30</v>
      </c>
      <c r="Q189" s="197" t="s">
        <v>208</v>
      </c>
      <c r="R189" s="198"/>
    </row>
    <row r="190" ht="101" customHeight="1" spans="1:18">
      <c r="A190" s="89">
        <v>184</v>
      </c>
      <c r="B190" s="180" t="s">
        <v>443</v>
      </c>
      <c r="C190" s="103" t="s">
        <v>25</v>
      </c>
      <c r="D190" s="104" t="s">
        <v>352</v>
      </c>
      <c r="E190" s="178" t="s">
        <v>55</v>
      </c>
      <c r="F190" s="111" t="s">
        <v>444</v>
      </c>
      <c r="G190" s="205">
        <v>8.205</v>
      </c>
      <c r="H190" s="205">
        <v>8.205</v>
      </c>
      <c r="I190" s="196"/>
      <c r="J190" s="196"/>
      <c r="K190" s="196"/>
      <c r="L190" s="171" t="s">
        <v>358</v>
      </c>
      <c r="M190" s="191">
        <v>9</v>
      </c>
      <c r="N190" s="192">
        <v>0.1035</v>
      </c>
      <c r="O190" s="193">
        <f t="shared" si="10"/>
        <v>0.439875</v>
      </c>
      <c r="P190" s="153" t="s">
        <v>30</v>
      </c>
      <c r="Q190" s="197" t="s">
        <v>208</v>
      </c>
      <c r="R190" s="198"/>
    </row>
    <row r="191" ht="98" customHeight="1" spans="1:18">
      <c r="A191" s="89">
        <v>185</v>
      </c>
      <c r="B191" s="180" t="s">
        <v>445</v>
      </c>
      <c r="C191" s="103" t="s">
        <v>25</v>
      </c>
      <c r="D191" s="104" t="s">
        <v>352</v>
      </c>
      <c r="E191" s="178" t="s">
        <v>276</v>
      </c>
      <c r="F191" s="111" t="s">
        <v>407</v>
      </c>
      <c r="G191" s="205">
        <v>4.03</v>
      </c>
      <c r="H191" s="205">
        <v>4.03</v>
      </c>
      <c r="I191" s="196"/>
      <c r="J191" s="196"/>
      <c r="K191" s="196"/>
      <c r="L191" s="171" t="s">
        <v>358</v>
      </c>
      <c r="M191" s="191">
        <v>2</v>
      </c>
      <c r="N191" s="192">
        <v>0.0029</v>
      </c>
      <c r="O191" s="193">
        <f t="shared" si="10"/>
        <v>0.012325</v>
      </c>
      <c r="P191" s="153" t="s">
        <v>30</v>
      </c>
      <c r="Q191" s="197" t="s">
        <v>208</v>
      </c>
      <c r="R191" s="198"/>
    </row>
    <row r="192" ht="98" customHeight="1" spans="1:18">
      <c r="A192" s="89">
        <v>186</v>
      </c>
      <c r="B192" s="180" t="s">
        <v>446</v>
      </c>
      <c r="C192" s="103" t="s">
        <v>25</v>
      </c>
      <c r="D192" s="104" t="s">
        <v>352</v>
      </c>
      <c r="E192" s="178" t="s">
        <v>104</v>
      </c>
      <c r="F192" s="111" t="s">
        <v>447</v>
      </c>
      <c r="G192" s="205">
        <v>1.58</v>
      </c>
      <c r="H192" s="205">
        <v>1.58</v>
      </c>
      <c r="I192" s="196"/>
      <c r="J192" s="196"/>
      <c r="K192" s="196"/>
      <c r="L192" s="171" t="s">
        <v>358</v>
      </c>
      <c r="M192" s="191">
        <v>1</v>
      </c>
      <c r="N192" s="192">
        <v>0.0089</v>
      </c>
      <c r="O192" s="193">
        <f t="shared" si="10"/>
        <v>0.037825</v>
      </c>
      <c r="P192" s="153" t="s">
        <v>30</v>
      </c>
      <c r="Q192" s="197" t="s">
        <v>208</v>
      </c>
      <c r="R192" s="198"/>
    </row>
    <row r="193" ht="94" customHeight="1" spans="1:18">
      <c r="A193" s="89">
        <v>187</v>
      </c>
      <c r="B193" s="180" t="s">
        <v>448</v>
      </c>
      <c r="C193" s="103" t="s">
        <v>25</v>
      </c>
      <c r="D193" s="104" t="s">
        <v>352</v>
      </c>
      <c r="E193" s="178" t="s">
        <v>87</v>
      </c>
      <c r="F193" s="111" t="s">
        <v>449</v>
      </c>
      <c r="G193" s="205">
        <v>3.305</v>
      </c>
      <c r="H193" s="205">
        <v>3.305</v>
      </c>
      <c r="I193" s="196"/>
      <c r="J193" s="196"/>
      <c r="K193" s="196"/>
      <c r="L193" s="171" t="s">
        <v>358</v>
      </c>
      <c r="M193" s="191">
        <v>2</v>
      </c>
      <c r="N193" s="192">
        <v>0.0021</v>
      </c>
      <c r="O193" s="193">
        <f t="shared" si="10"/>
        <v>0.008925</v>
      </c>
      <c r="P193" s="153" t="s">
        <v>30</v>
      </c>
      <c r="Q193" s="197" t="s">
        <v>208</v>
      </c>
      <c r="R193" s="198"/>
    </row>
    <row r="194" ht="98" customHeight="1" spans="1:18">
      <c r="A194" s="89">
        <v>188</v>
      </c>
      <c r="B194" s="180" t="s">
        <v>450</v>
      </c>
      <c r="C194" s="103" t="s">
        <v>25</v>
      </c>
      <c r="D194" s="104" t="s">
        <v>352</v>
      </c>
      <c r="E194" s="178" t="s">
        <v>87</v>
      </c>
      <c r="F194" s="111" t="s">
        <v>451</v>
      </c>
      <c r="G194" s="205">
        <v>3.305</v>
      </c>
      <c r="H194" s="205">
        <v>3.305</v>
      </c>
      <c r="I194" s="196"/>
      <c r="J194" s="196"/>
      <c r="K194" s="196"/>
      <c r="L194" s="171" t="s">
        <v>358</v>
      </c>
      <c r="M194" s="191">
        <v>2</v>
      </c>
      <c r="N194" s="192">
        <v>0.0021</v>
      </c>
      <c r="O194" s="193">
        <f t="shared" si="10"/>
        <v>0.008925</v>
      </c>
      <c r="P194" s="153" t="s">
        <v>30</v>
      </c>
      <c r="Q194" s="197" t="s">
        <v>208</v>
      </c>
      <c r="R194" s="198"/>
    </row>
    <row r="195" ht="103" customHeight="1" spans="1:18">
      <c r="A195" s="89">
        <v>189</v>
      </c>
      <c r="B195" s="180" t="s">
        <v>452</v>
      </c>
      <c r="C195" s="103" t="s">
        <v>25</v>
      </c>
      <c r="D195" s="104" t="s">
        <v>352</v>
      </c>
      <c r="E195" s="178" t="s">
        <v>87</v>
      </c>
      <c r="F195" s="111" t="s">
        <v>453</v>
      </c>
      <c r="G195" s="205">
        <v>2.38</v>
      </c>
      <c r="H195" s="205">
        <v>2.38</v>
      </c>
      <c r="I195" s="196"/>
      <c r="J195" s="196"/>
      <c r="K195" s="196"/>
      <c r="L195" s="171" t="s">
        <v>358</v>
      </c>
      <c r="M195" s="191">
        <v>2</v>
      </c>
      <c r="N195" s="192">
        <v>0.0018</v>
      </c>
      <c r="O195" s="193">
        <f t="shared" si="10"/>
        <v>0.00765</v>
      </c>
      <c r="P195" s="153" t="s">
        <v>30</v>
      </c>
      <c r="Q195" s="197" t="s">
        <v>208</v>
      </c>
      <c r="R195" s="198"/>
    </row>
    <row r="196" ht="73" customHeight="1" spans="1:18">
      <c r="A196" s="89">
        <v>190</v>
      </c>
      <c r="B196" s="206" t="s">
        <v>454</v>
      </c>
      <c r="C196" s="103" t="s">
        <v>25</v>
      </c>
      <c r="D196" s="104" t="s">
        <v>455</v>
      </c>
      <c r="E196" s="207"/>
      <c r="F196" s="111" t="s">
        <v>456</v>
      </c>
      <c r="G196" s="110">
        <v>1174.4</v>
      </c>
      <c r="H196" s="110">
        <v>1174.4</v>
      </c>
      <c r="I196" s="160"/>
      <c r="J196" s="160"/>
      <c r="K196" s="160"/>
      <c r="L196" s="100"/>
      <c r="M196" s="161">
        <v>82</v>
      </c>
      <c r="N196" s="161">
        <v>0.35</v>
      </c>
      <c r="O196" s="161">
        <v>1.12</v>
      </c>
      <c r="P196" s="153"/>
      <c r="Q196" s="112"/>
      <c r="R196" s="170"/>
    </row>
    <row r="197" ht="72" customHeight="1" spans="1:18">
      <c r="A197" s="89">
        <v>191</v>
      </c>
      <c r="B197" s="180" t="s">
        <v>457</v>
      </c>
      <c r="C197" s="103" t="s">
        <v>25</v>
      </c>
      <c r="D197" s="104" t="s">
        <v>455</v>
      </c>
      <c r="E197" s="208" t="s">
        <v>458</v>
      </c>
      <c r="F197" s="111" t="s">
        <v>459</v>
      </c>
      <c r="G197" s="127">
        <v>30</v>
      </c>
      <c r="H197" s="127">
        <v>30</v>
      </c>
      <c r="I197" s="224"/>
      <c r="J197" s="224"/>
      <c r="K197" s="224"/>
      <c r="L197" s="225" t="s">
        <v>460</v>
      </c>
      <c r="M197" s="161">
        <v>6</v>
      </c>
      <c r="N197" s="161">
        <v>0.21</v>
      </c>
      <c r="O197" s="161">
        <v>0.8925</v>
      </c>
      <c r="P197" s="153" t="s">
        <v>30</v>
      </c>
      <c r="Q197" s="153" t="s">
        <v>461</v>
      </c>
      <c r="R197" s="170"/>
    </row>
    <row r="198" ht="77" customHeight="1" spans="1:18">
      <c r="A198" s="89">
        <v>192</v>
      </c>
      <c r="B198" s="180" t="s">
        <v>462</v>
      </c>
      <c r="C198" s="103" t="s">
        <v>25</v>
      </c>
      <c r="D198" s="104" t="s">
        <v>455</v>
      </c>
      <c r="E198" s="208" t="s">
        <v>463</v>
      </c>
      <c r="F198" s="111" t="s">
        <v>464</v>
      </c>
      <c r="G198" s="127">
        <v>50</v>
      </c>
      <c r="H198" s="127">
        <v>50</v>
      </c>
      <c r="I198" s="224"/>
      <c r="J198" s="224"/>
      <c r="K198" s="224"/>
      <c r="L198" s="225" t="s">
        <v>465</v>
      </c>
      <c r="M198" s="161">
        <v>29</v>
      </c>
      <c r="N198" s="161">
        <v>0.05</v>
      </c>
      <c r="O198" s="161">
        <v>0.22</v>
      </c>
      <c r="P198" s="153" t="s">
        <v>30</v>
      </c>
      <c r="Q198" s="112" t="s">
        <v>208</v>
      </c>
      <c r="R198" s="170"/>
    </row>
    <row r="199" ht="74" customHeight="1" spans="1:18">
      <c r="A199" s="89">
        <v>193</v>
      </c>
      <c r="B199" s="180" t="s">
        <v>466</v>
      </c>
      <c r="C199" s="103" t="s">
        <v>25</v>
      </c>
      <c r="D199" s="104" t="s">
        <v>455</v>
      </c>
      <c r="E199" s="208" t="s">
        <v>467</v>
      </c>
      <c r="F199" s="111" t="s">
        <v>468</v>
      </c>
      <c r="G199" s="127">
        <v>300</v>
      </c>
      <c r="H199" s="127">
        <v>300</v>
      </c>
      <c r="I199" s="224"/>
      <c r="J199" s="224"/>
      <c r="K199" s="224"/>
      <c r="L199" s="225" t="s">
        <v>469</v>
      </c>
      <c r="M199" s="161">
        <v>40</v>
      </c>
      <c r="N199" s="161">
        <v>0.12</v>
      </c>
      <c r="O199" s="161">
        <v>0.54</v>
      </c>
      <c r="P199" s="153" t="s">
        <v>30</v>
      </c>
      <c r="Q199" s="153" t="s">
        <v>470</v>
      </c>
      <c r="R199" s="170"/>
    </row>
    <row r="200" ht="84" customHeight="1" spans="1:18">
      <c r="A200" s="89">
        <v>194</v>
      </c>
      <c r="B200" s="180" t="s">
        <v>471</v>
      </c>
      <c r="C200" s="103" t="s">
        <v>25</v>
      </c>
      <c r="D200" s="104" t="s">
        <v>455</v>
      </c>
      <c r="E200" s="208" t="s">
        <v>472</v>
      </c>
      <c r="F200" s="111" t="s">
        <v>473</v>
      </c>
      <c r="G200" s="127">
        <v>150.1</v>
      </c>
      <c r="H200" s="127">
        <v>150.1</v>
      </c>
      <c r="I200" s="224"/>
      <c r="J200" s="224"/>
      <c r="K200" s="224"/>
      <c r="L200" s="225" t="s">
        <v>474</v>
      </c>
      <c r="M200" s="161">
        <v>32</v>
      </c>
      <c r="N200" s="161">
        <v>0.05</v>
      </c>
      <c r="O200" s="161">
        <v>0.225</v>
      </c>
      <c r="P200" s="153" t="s">
        <v>30</v>
      </c>
      <c r="Q200" s="112" t="s">
        <v>208</v>
      </c>
      <c r="R200" s="170"/>
    </row>
    <row r="201" ht="69" customHeight="1" spans="1:18">
      <c r="A201" s="89">
        <v>195</v>
      </c>
      <c r="B201" s="180" t="s">
        <v>475</v>
      </c>
      <c r="C201" s="103" t="s">
        <v>25</v>
      </c>
      <c r="D201" s="104" t="s">
        <v>455</v>
      </c>
      <c r="E201" s="208" t="s">
        <v>476</v>
      </c>
      <c r="F201" s="111" t="s">
        <v>477</v>
      </c>
      <c r="G201" s="127">
        <v>50</v>
      </c>
      <c r="H201" s="127">
        <v>50</v>
      </c>
      <c r="I201" s="224"/>
      <c r="J201" s="224"/>
      <c r="K201" s="224"/>
      <c r="L201" s="225" t="s">
        <v>478</v>
      </c>
      <c r="M201" s="161">
        <v>23</v>
      </c>
      <c r="N201" s="161">
        <v>0.02</v>
      </c>
      <c r="O201" s="161">
        <v>0.1</v>
      </c>
      <c r="P201" s="153" t="s">
        <v>30</v>
      </c>
      <c r="Q201" s="112" t="s">
        <v>208</v>
      </c>
      <c r="R201" s="170"/>
    </row>
    <row r="202" ht="70" customHeight="1" spans="1:18">
      <c r="A202" s="89">
        <v>196</v>
      </c>
      <c r="B202" s="180" t="s">
        <v>479</v>
      </c>
      <c r="C202" s="103" t="s">
        <v>25</v>
      </c>
      <c r="D202" s="104" t="s">
        <v>455</v>
      </c>
      <c r="E202" s="208" t="s">
        <v>458</v>
      </c>
      <c r="F202" s="111" t="s">
        <v>480</v>
      </c>
      <c r="G202" s="127">
        <v>70</v>
      </c>
      <c r="H202" s="127">
        <v>70</v>
      </c>
      <c r="I202" s="224"/>
      <c r="J202" s="224"/>
      <c r="K202" s="224"/>
      <c r="L202" s="225" t="s">
        <v>481</v>
      </c>
      <c r="M202" s="161">
        <v>49</v>
      </c>
      <c r="N202" s="161">
        <v>0.2</v>
      </c>
      <c r="O202" s="161">
        <v>0.8</v>
      </c>
      <c r="P202" s="153" t="s">
        <v>30</v>
      </c>
      <c r="Q202" s="153" t="s">
        <v>482</v>
      </c>
      <c r="R202" s="153"/>
    </row>
    <row r="203" ht="87" customHeight="1" spans="1:18">
      <c r="A203" s="89">
        <v>197</v>
      </c>
      <c r="B203" s="180" t="s">
        <v>483</v>
      </c>
      <c r="C203" s="103" t="s">
        <v>25</v>
      </c>
      <c r="D203" s="104" t="s">
        <v>455</v>
      </c>
      <c r="E203" s="208" t="s">
        <v>484</v>
      </c>
      <c r="F203" s="111" t="s">
        <v>485</v>
      </c>
      <c r="G203" s="127">
        <v>50</v>
      </c>
      <c r="H203" s="127">
        <v>50</v>
      </c>
      <c r="I203" s="224"/>
      <c r="J203" s="224"/>
      <c r="K203" s="224"/>
      <c r="L203" s="225" t="s">
        <v>474</v>
      </c>
      <c r="M203" s="161">
        <v>32</v>
      </c>
      <c r="N203" s="161">
        <v>0.015</v>
      </c>
      <c r="O203" s="161">
        <v>0.06</v>
      </c>
      <c r="P203" s="153" t="s">
        <v>30</v>
      </c>
      <c r="Q203" s="112" t="s">
        <v>208</v>
      </c>
      <c r="R203" s="170"/>
    </row>
    <row r="204" ht="82" customHeight="1" spans="1:18">
      <c r="A204" s="89">
        <v>198</v>
      </c>
      <c r="B204" s="180" t="s">
        <v>486</v>
      </c>
      <c r="C204" s="103" t="s">
        <v>25</v>
      </c>
      <c r="D204" s="104" t="s">
        <v>455</v>
      </c>
      <c r="E204" s="208" t="s">
        <v>463</v>
      </c>
      <c r="F204" s="209" t="s">
        <v>487</v>
      </c>
      <c r="G204" s="127">
        <v>150</v>
      </c>
      <c r="H204" s="127">
        <v>150</v>
      </c>
      <c r="I204" s="224"/>
      <c r="J204" s="224"/>
      <c r="K204" s="224"/>
      <c r="L204" s="225" t="s">
        <v>488</v>
      </c>
      <c r="M204" s="161">
        <v>57</v>
      </c>
      <c r="N204" s="161">
        <v>0.5</v>
      </c>
      <c r="O204" s="161">
        <v>2.25</v>
      </c>
      <c r="P204" s="153" t="s">
        <v>30</v>
      </c>
      <c r="Q204" s="112" t="s">
        <v>208</v>
      </c>
      <c r="R204" s="170"/>
    </row>
    <row r="205" ht="87" customHeight="1" spans="1:18">
      <c r="A205" s="89">
        <v>199</v>
      </c>
      <c r="B205" s="180" t="s">
        <v>489</v>
      </c>
      <c r="C205" s="103" t="s">
        <v>25</v>
      </c>
      <c r="D205" s="104" t="s">
        <v>455</v>
      </c>
      <c r="E205" s="208" t="s">
        <v>463</v>
      </c>
      <c r="F205" s="209" t="s">
        <v>490</v>
      </c>
      <c r="G205" s="127">
        <v>150</v>
      </c>
      <c r="H205" s="127">
        <v>150</v>
      </c>
      <c r="I205" s="224"/>
      <c r="J205" s="224"/>
      <c r="K205" s="224"/>
      <c r="L205" s="225" t="s">
        <v>491</v>
      </c>
      <c r="M205" s="161">
        <v>57</v>
      </c>
      <c r="N205" s="161">
        <v>0.5</v>
      </c>
      <c r="O205" s="161">
        <v>2.25</v>
      </c>
      <c r="P205" s="153" t="s">
        <v>30</v>
      </c>
      <c r="Q205" s="112" t="s">
        <v>208</v>
      </c>
      <c r="R205" s="170"/>
    </row>
    <row r="206" ht="79" customHeight="1" spans="1:18">
      <c r="A206" s="89">
        <v>200</v>
      </c>
      <c r="B206" s="180" t="s">
        <v>492</v>
      </c>
      <c r="C206" s="103" t="s">
        <v>25</v>
      </c>
      <c r="D206" s="104" t="s">
        <v>455</v>
      </c>
      <c r="E206" s="208" t="s">
        <v>484</v>
      </c>
      <c r="F206" s="111" t="s">
        <v>493</v>
      </c>
      <c r="G206" s="127">
        <v>80</v>
      </c>
      <c r="H206" s="127">
        <v>80</v>
      </c>
      <c r="I206" s="224"/>
      <c r="J206" s="224"/>
      <c r="K206" s="224"/>
      <c r="L206" s="225" t="s">
        <v>494</v>
      </c>
      <c r="M206" s="161">
        <v>32</v>
      </c>
      <c r="N206" s="161">
        <v>0.015</v>
      </c>
      <c r="O206" s="161">
        <v>0.06</v>
      </c>
      <c r="P206" s="153" t="s">
        <v>30</v>
      </c>
      <c r="Q206" s="112" t="s">
        <v>208</v>
      </c>
      <c r="R206" s="170"/>
    </row>
    <row r="207" ht="59" customHeight="1" spans="1:18">
      <c r="A207" s="89">
        <v>201</v>
      </c>
      <c r="B207" s="180" t="s">
        <v>495</v>
      </c>
      <c r="C207" s="103" t="s">
        <v>25</v>
      </c>
      <c r="D207" s="104" t="s">
        <v>455</v>
      </c>
      <c r="E207" s="208" t="s">
        <v>496</v>
      </c>
      <c r="F207" s="111" t="s">
        <v>497</v>
      </c>
      <c r="G207" s="127">
        <v>50</v>
      </c>
      <c r="H207" s="127">
        <v>50</v>
      </c>
      <c r="I207" s="224"/>
      <c r="J207" s="224"/>
      <c r="K207" s="224"/>
      <c r="L207" s="225" t="s">
        <v>498</v>
      </c>
      <c r="M207" s="161">
        <v>9</v>
      </c>
      <c r="N207" s="161">
        <v>0.23</v>
      </c>
      <c r="O207" s="161">
        <v>0.11</v>
      </c>
      <c r="P207" s="153" t="s">
        <v>30</v>
      </c>
      <c r="Q207" s="112" t="s">
        <v>208</v>
      </c>
      <c r="R207" s="170"/>
    </row>
    <row r="208" ht="59" customHeight="1" spans="1:18">
      <c r="A208" s="89">
        <v>202</v>
      </c>
      <c r="B208" s="180" t="s">
        <v>499</v>
      </c>
      <c r="C208" s="103" t="s">
        <v>25</v>
      </c>
      <c r="D208" s="104" t="s">
        <v>455</v>
      </c>
      <c r="E208" s="208" t="s">
        <v>500</v>
      </c>
      <c r="F208" s="111" t="s">
        <v>501</v>
      </c>
      <c r="G208" s="127">
        <v>44.3</v>
      </c>
      <c r="H208" s="127">
        <v>44.3</v>
      </c>
      <c r="I208" s="224"/>
      <c r="J208" s="224"/>
      <c r="K208" s="224"/>
      <c r="L208" s="225" t="s">
        <v>502</v>
      </c>
      <c r="M208" s="161">
        <v>1</v>
      </c>
      <c r="N208" s="161">
        <v>0.02</v>
      </c>
      <c r="O208" s="161">
        <v>0.08</v>
      </c>
      <c r="P208" s="153" t="s">
        <v>30</v>
      </c>
      <c r="Q208" s="112" t="s">
        <v>208</v>
      </c>
      <c r="R208" s="170"/>
    </row>
    <row r="209" ht="59" customHeight="1" spans="1:18">
      <c r="A209" s="89">
        <v>203</v>
      </c>
      <c r="B209" s="102" t="s">
        <v>503</v>
      </c>
      <c r="C209" s="103"/>
      <c r="D209" s="104"/>
      <c r="E209" s="123"/>
      <c r="F209" s="111"/>
      <c r="G209" s="107">
        <v>920</v>
      </c>
      <c r="H209" s="107">
        <v>920</v>
      </c>
      <c r="I209" s="224"/>
      <c r="J209" s="224"/>
      <c r="K209" s="224"/>
      <c r="L209" s="100"/>
      <c r="M209" s="146"/>
      <c r="N209" s="147"/>
      <c r="O209" s="147"/>
      <c r="P209" s="153"/>
      <c r="Q209" s="153"/>
      <c r="R209" s="170"/>
    </row>
    <row r="210" ht="72" customHeight="1" spans="1:18">
      <c r="A210" s="89">
        <v>204</v>
      </c>
      <c r="B210" s="132" t="s">
        <v>504</v>
      </c>
      <c r="C210" s="103" t="s">
        <v>25</v>
      </c>
      <c r="D210" s="104" t="s">
        <v>134</v>
      </c>
      <c r="E210" s="123" t="s">
        <v>27</v>
      </c>
      <c r="F210" s="111" t="s">
        <v>505</v>
      </c>
      <c r="G210" s="172">
        <v>40</v>
      </c>
      <c r="H210" s="172">
        <v>40</v>
      </c>
      <c r="I210" s="224"/>
      <c r="J210" s="224"/>
      <c r="K210" s="224"/>
      <c r="L210" s="100" t="s">
        <v>506</v>
      </c>
      <c r="M210" s="146">
        <v>2</v>
      </c>
      <c r="N210" s="147">
        <v>0.0496</v>
      </c>
      <c r="O210" s="147">
        <v>0.2033</v>
      </c>
      <c r="P210" s="153" t="s">
        <v>30</v>
      </c>
      <c r="Q210" s="153" t="s">
        <v>507</v>
      </c>
      <c r="R210" s="146"/>
    </row>
    <row r="211" ht="132" customHeight="1" spans="1:18">
      <c r="A211" s="89">
        <v>205</v>
      </c>
      <c r="B211" s="132" t="s">
        <v>508</v>
      </c>
      <c r="C211" s="103" t="s">
        <v>25</v>
      </c>
      <c r="D211" s="104" t="s">
        <v>134</v>
      </c>
      <c r="E211" s="123" t="s">
        <v>104</v>
      </c>
      <c r="F211" s="210" t="s">
        <v>509</v>
      </c>
      <c r="G211" s="127">
        <v>100</v>
      </c>
      <c r="H211" s="127">
        <v>100</v>
      </c>
      <c r="I211" s="149"/>
      <c r="J211" s="149"/>
      <c r="K211" s="149"/>
      <c r="L211" s="100" t="s">
        <v>510</v>
      </c>
      <c r="M211" s="161">
        <v>5</v>
      </c>
      <c r="N211" s="161">
        <v>0.0575</v>
      </c>
      <c r="O211" s="161">
        <v>0.2813</v>
      </c>
      <c r="P211" s="153" t="s">
        <v>30</v>
      </c>
      <c r="Q211" s="132" t="s">
        <v>104</v>
      </c>
      <c r="R211" s="146"/>
    </row>
    <row r="212" ht="113" customHeight="1" spans="1:18">
      <c r="A212" s="89">
        <v>206</v>
      </c>
      <c r="B212" s="132" t="s">
        <v>511</v>
      </c>
      <c r="C212" s="103" t="s">
        <v>25</v>
      </c>
      <c r="D212" s="104" t="s">
        <v>134</v>
      </c>
      <c r="E212" s="123" t="s">
        <v>99</v>
      </c>
      <c r="F212" s="210" t="s">
        <v>512</v>
      </c>
      <c r="G212" s="127">
        <v>80</v>
      </c>
      <c r="H212" s="127">
        <v>80</v>
      </c>
      <c r="I212" s="149"/>
      <c r="J212" s="149"/>
      <c r="K212" s="149"/>
      <c r="L212" s="100" t="s">
        <v>510</v>
      </c>
      <c r="M212" s="161">
        <v>3</v>
      </c>
      <c r="N212" s="161">
        <v>0.0065</v>
      </c>
      <c r="O212" s="161" t="s">
        <v>513</v>
      </c>
      <c r="P212" s="153" t="s">
        <v>30</v>
      </c>
      <c r="Q212" s="132" t="s">
        <v>99</v>
      </c>
      <c r="R212" s="146"/>
    </row>
    <row r="213" ht="68" customHeight="1" spans="1:18">
      <c r="A213" s="89">
        <v>207</v>
      </c>
      <c r="B213" s="132" t="s">
        <v>514</v>
      </c>
      <c r="C213" s="103" t="s">
        <v>25</v>
      </c>
      <c r="D213" s="104" t="s">
        <v>134</v>
      </c>
      <c r="E213" s="123" t="s">
        <v>333</v>
      </c>
      <c r="F213" s="210" t="s">
        <v>515</v>
      </c>
      <c r="G213" s="127">
        <v>40</v>
      </c>
      <c r="H213" s="127">
        <v>40</v>
      </c>
      <c r="I213" s="149"/>
      <c r="J213" s="149"/>
      <c r="K213" s="149"/>
      <c r="L213" s="100" t="s">
        <v>510</v>
      </c>
      <c r="M213" s="161">
        <v>2</v>
      </c>
      <c r="N213" s="161">
        <v>0.023</v>
      </c>
      <c r="O213" s="161">
        <v>0.0952</v>
      </c>
      <c r="P213" s="153" t="s">
        <v>30</v>
      </c>
      <c r="Q213" s="132" t="s">
        <v>333</v>
      </c>
      <c r="R213" s="146"/>
    </row>
    <row r="214" ht="59" customHeight="1" spans="1:18">
      <c r="A214" s="89">
        <v>208</v>
      </c>
      <c r="B214" s="132" t="s">
        <v>516</v>
      </c>
      <c r="C214" s="103" t="s">
        <v>25</v>
      </c>
      <c r="D214" s="104" t="s">
        <v>134</v>
      </c>
      <c r="E214" s="123" t="s">
        <v>245</v>
      </c>
      <c r="F214" s="210" t="s">
        <v>517</v>
      </c>
      <c r="G214" s="127">
        <v>20</v>
      </c>
      <c r="H214" s="127">
        <v>20</v>
      </c>
      <c r="I214" s="149"/>
      <c r="J214" s="149"/>
      <c r="K214" s="149"/>
      <c r="L214" s="100" t="s">
        <v>510</v>
      </c>
      <c r="M214" s="161">
        <v>1</v>
      </c>
      <c r="N214" s="161">
        <v>0.0037</v>
      </c>
      <c r="O214" s="161">
        <v>0.0139</v>
      </c>
      <c r="P214" s="153" t="s">
        <v>30</v>
      </c>
      <c r="Q214" s="132" t="s">
        <v>245</v>
      </c>
      <c r="R214" s="146"/>
    </row>
    <row r="215" ht="59" customHeight="1" spans="1:18">
      <c r="A215" s="89">
        <v>209</v>
      </c>
      <c r="B215" s="132" t="s">
        <v>518</v>
      </c>
      <c r="C215" s="103" t="s">
        <v>25</v>
      </c>
      <c r="D215" s="104" t="s">
        <v>134</v>
      </c>
      <c r="E215" s="123" t="s">
        <v>87</v>
      </c>
      <c r="F215" s="210" t="s">
        <v>519</v>
      </c>
      <c r="G215" s="127">
        <v>20</v>
      </c>
      <c r="H215" s="127">
        <v>20</v>
      </c>
      <c r="I215" s="149"/>
      <c r="J215" s="149"/>
      <c r="K215" s="149"/>
      <c r="L215" s="100" t="s">
        <v>510</v>
      </c>
      <c r="M215" s="161">
        <v>1</v>
      </c>
      <c r="N215" s="161">
        <v>0.0137</v>
      </c>
      <c r="O215" s="161">
        <v>0.0484</v>
      </c>
      <c r="P215" s="153" t="s">
        <v>30</v>
      </c>
      <c r="Q215" s="132" t="s">
        <v>87</v>
      </c>
      <c r="R215" s="146"/>
    </row>
    <row r="216" ht="78" customHeight="1" spans="1:18">
      <c r="A216" s="89">
        <v>210</v>
      </c>
      <c r="B216" s="132" t="s">
        <v>520</v>
      </c>
      <c r="C216" s="103" t="s">
        <v>25</v>
      </c>
      <c r="D216" s="104" t="s">
        <v>134</v>
      </c>
      <c r="E216" s="123" t="s">
        <v>83</v>
      </c>
      <c r="F216" s="210" t="s">
        <v>521</v>
      </c>
      <c r="G216" s="127">
        <v>60</v>
      </c>
      <c r="H216" s="127">
        <v>60</v>
      </c>
      <c r="I216" s="149"/>
      <c r="J216" s="149"/>
      <c r="K216" s="149"/>
      <c r="L216" s="100" t="s">
        <v>510</v>
      </c>
      <c r="M216" s="161">
        <v>4</v>
      </c>
      <c r="N216" s="161">
        <v>0.021</v>
      </c>
      <c r="O216" s="161">
        <v>0.0487</v>
      </c>
      <c r="P216" s="153" t="s">
        <v>30</v>
      </c>
      <c r="Q216" s="132" t="s">
        <v>83</v>
      </c>
      <c r="R216" s="146"/>
    </row>
    <row r="217" ht="59" customHeight="1" spans="1:18">
      <c r="A217" s="89">
        <v>211</v>
      </c>
      <c r="B217" s="132" t="s">
        <v>522</v>
      </c>
      <c r="C217" s="103" t="s">
        <v>25</v>
      </c>
      <c r="D217" s="104" t="s">
        <v>134</v>
      </c>
      <c r="E217" s="123" t="s">
        <v>27</v>
      </c>
      <c r="F217" s="210" t="s">
        <v>523</v>
      </c>
      <c r="G217" s="127">
        <v>20</v>
      </c>
      <c r="H217" s="127">
        <v>20</v>
      </c>
      <c r="I217" s="149"/>
      <c r="J217" s="149"/>
      <c r="K217" s="149"/>
      <c r="L217" s="100" t="s">
        <v>510</v>
      </c>
      <c r="M217" s="161">
        <v>1</v>
      </c>
      <c r="N217" s="161">
        <v>0.0095</v>
      </c>
      <c r="O217" s="161">
        <v>0.04</v>
      </c>
      <c r="P217" s="153" t="s">
        <v>30</v>
      </c>
      <c r="Q217" s="132" t="s">
        <v>27</v>
      </c>
      <c r="R217" s="146"/>
    </row>
    <row r="218" ht="59" customHeight="1" spans="1:18">
      <c r="A218" s="89">
        <v>212</v>
      </c>
      <c r="B218" s="132" t="s">
        <v>524</v>
      </c>
      <c r="C218" s="103" t="s">
        <v>25</v>
      </c>
      <c r="D218" s="104" t="s">
        <v>134</v>
      </c>
      <c r="E218" s="123" t="s">
        <v>70</v>
      </c>
      <c r="F218" s="210" t="s">
        <v>525</v>
      </c>
      <c r="G218" s="127">
        <v>40</v>
      </c>
      <c r="H218" s="127">
        <v>40</v>
      </c>
      <c r="I218" s="149"/>
      <c r="J218" s="149"/>
      <c r="K218" s="149"/>
      <c r="L218" s="100" t="s">
        <v>510</v>
      </c>
      <c r="M218" s="161">
        <v>1</v>
      </c>
      <c r="N218" s="161">
        <v>0.0093</v>
      </c>
      <c r="O218" s="161" t="s">
        <v>526</v>
      </c>
      <c r="P218" s="153" t="s">
        <v>30</v>
      </c>
      <c r="Q218" s="132" t="s">
        <v>70</v>
      </c>
      <c r="R218" s="146"/>
    </row>
    <row r="219" ht="89" customHeight="1" spans="1:18">
      <c r="A219" s="89">
        <v>213</v>
      </c>
      <c r="B219" s="132" t="s">
        <v>527</v>
      </c>
      <c r="C219" s="103" t="s">
        <v>25</v>
      </c>
      <c r="D219" s="104" t="s">
        <v>134</v>
      </c>
      <c r="E219" s="123" t="s">
        <v>276</v>
      </c>
      <c r="F219" s="210" t="s">
        <v>528</v>
      </c>
      <c r="G219" s="127">
        <v>60</v>
      </c>
      <c r="H219" s="127">
        <v>60</v>
      </c>
      <c r="I219" s="149"/>
      <c r="J219" s="149"/>
      <c r="K219" s="149"/>
      <c r="L219" s="100" t="s">
        <v>510</v>
      </c>
      <c r="M219" s="161">
        <v>3</v>
      </c>
      <c r="N219" s="161">
        <v>0.0267</v>
      </c>
      <c r="O219" s="161">
        <v>0.1229</v>
      </c>
      <c r="P219" s="153" t="s">
        <v>30</v>
      </c>
      <c r="Q219" s="132" t="s">
        <v>276</v>
      </c>
      <c r="R219" s="146"/>
    </row>
    <row r="220" ht="97" customHeight="1" spans="1:18">
      <c r="A220" s="89">
        <v>214</v>
      </c>
      <c r="B220" s="132" t="s">
        <v>529</v>
      </c>
      <c r="C220" s="103" t="s">
        <v>25</v>
      </c>
      <c r="D220" s="104" t="s">
        <v>134</v>
      </c>
      <c r="E220" s="123" t="s">
        <v>109</v>
      </c>
      <c r="F220" s="210" t="s">
        <v>530</v>
      </c>
      <c r="G220" s="127">
        <v>60</v>
      </c>
      <c r="H220" s="127">
        <v>60</v>
      </c>
      <c r="I220" s="149"/>
      <c r="J220" s="149"/>
      <c r="K220" s="149"/>
      <c r="L220" s="100" t="s">
        <v>510</v>
      </c>
      <c r="M220" s="161">
        <v>3</v>
      </c>
      <c r="N220" s="161">
        <v>0.013</v>
      </c>
      <c r="O220" s="161">
        <v>0.0579</v>
      </c>
      <c r="P220" s="153" t="s">
        <v>30</v>
      </c>
      <c r="Q220" s="132" t="s">
        <v>109</v>
      </c>
      <c r="R220" s="146"/>
    </row>
    <row r="221" ht="77" customHeight="1" spans="1:18">
      <c r="A221" s="89">
        <v>215</v>
      </c>
      <c r="B221" s="132" t="s">
        <v>531</v>
      </c>
      <c r="C221" s="103" t="s">
        <v>25</v>
      </c>
      <c r="D221" s="104" t="s">
        <v>134</v>
      </c>
      <c r="E221" s="123" t="s">
        <v>55</v>
      </c>
      <c r="F221" s="210" t="s">
        <v>532</v>
      </c>
      <c r="G221" s="127">
        <v>40</v>
      </c>
      <c r="H221" s="127">
        <v>40</v>
      </c>
      <c r="I221" s="149"/>
      <c r="J221" s="149"/>
      <c r="K221" s="149"/>
      <c r="L221" s="100" t="s">
        <v>510</v>
      </c>
      <c r="M221" s="161">
        <v>2</v>
      </c>
      <c r="N221" s="161">
        <v>0.0047</v>
      </c>
      <c r="O221" s="161">
        <v>0.0201</v>
      </c>
      <c r="P221" s="153" t="s">
        <v>30</v>
      </c>
      <c r="Q221" s="132" t="s">
        <v>55</v>
      </c>
      <c r="R221" s="146"/>
    </row>
    <row r="222" ht="59" customHeight="1" spans="1:18">
      <c r="A222" s="89">
        <v>216</v>
      </c>
      <c r="B222" s="132" t="s">
        <v>533</v>
      </c>
      <c r="C222" s="103" t="s">
        <v>25</v>
      </c>
      <c r="D222" s="104" t="s">
        <v>134</v>
      </c>
      <c r="E222" s="123" t="s">
        <v>78</v>
      </c>
      <c r="F222" s="210" t="s">
        <v>534</v>
      </c>
      <c r="G222" s="127">
        <v>40</v>
      </c>
      <c r="H222" s="127">
        <v>40</v>
      </c>
      <c r="I222" s="149"/>
      <c r="J222" s="149"/>
      <c r="K222" s="149"/>
      <c r="L222" s="100" t="s">
        <v>510</v>
      </c>
      <c r="M222" s="161">
        <v>2</v>
      </c>
      <c r="N222" s="161">
        <v>0.0174</v>
      </c>
      <c r="O222" s="161">
        <v>0.0684</v>
      </c>
      <c r="P222" s="153" t="s">
        <v>30</v>
      </c>
      <c r="Q222" s="132" t="s">
        <v>78</v>
      </c>
      <c r="R222" s="146"/>
    </row>
    <row r="223" ht="108" customHeight="1" spans="1:18">
      <c r="A223" s="89">
        <v>217</v>
      </c>
      <c r="B223" s="132" t="s">
        <v>535</v>
      </c>
      <c r="C223" s="103" t="s">
        <v>25</v>
      </c>
      <c r="D223" s="104" t="s">
        <v>134</v>
      </c>
      <c r="E223" s="123" t="s">
        <v>49</v>
      </c>
      <c r="F223" s="210" t="s">
        <v>536</v>
      </c>
      <c r="G223" s="127">
        <v>80</v>
      </c>
      <c r="H223" s="127">
        <v>80</v>
      </c>
      <c r="I223" s="149"/>
      <c r="J223" s="149"/>
      <c r="K223" s="149"/>
      <c r="L223" s="100" t="s">
        <v>510</v>
      </c>
      <c r="M223" s="161">
        <v>5</v>
      </c>
      <c r="N223" s="161">
        <v>0.0213</v>
      </c>
      <c r="O223" s="161">
        <v>0.1285</v>
      </c>
      <c r="P223" s="153" t="s">
        <v>30</v>
      </c>
      <c r="Q223" s="132" t="s">
        <v>49</v>
      </c>
      <c r="R223" s="146"/>
    </row>
    <row r="224" ht="171" customHeight="1" spans="1:18">
      <c r="A224" s="89">
        <v>218</v>
      </c>
      <c r="B224" s="132" t="s">
        <v>537</v>
      </c>
      <c r="C224" s="103" t="s">
        <v>25</v>
      </c>
      <c r="D224" s="104" t="s">
        <v>134</v>
      </c>
      <c r="E224" s="123" t="s">
        <v>43</v>
      </c>
      <c r="F224" s="210" t="s">
        <v>538</v>
      </c>
      <c r="G224" s="127">
        <v>120</v>
      </c>
      <c r="H224" s="127">
        <v>120</v>
      </c>
      <c r="I224" s="149"/>
      <c r="J224" s="149"/>
      <c r="K224" s="149"/>
      <c r="L224" s="100" t="s">
        <v>510</v>
      </c>
      <c r="M224" s="161">
        <v>6</v>
      </c>
      <c r="N224" s="146">
        <v>0.0477</v>
      </c>
      <c r="O224" s="146">
        <v>0.1996</v>
      </c>
      <c r="P224" s="153" t="s">
        <v>30</v>
      </c>
      <c r="Q224" s="132" t="s">
        <v>43</v>
      </c>
      <c r="R224" s="146"/>
    </row>
    <row r="225" ht="69" customHeight="1" spans="1:18">
      <c r="A225" s="89">
        <v>219</v>
      </c>
      <c r="B225" s="132" t="s">
        <v>539</v>
      </c>
      <c r="C225" s="103" t="s">
        <v>25</v>
      </c>
      <c r="D225" s="104" t="s">
        <v>134</v>
      </c>
      <c r="E225" s="123" t="s">
        <v>37</v>
      </c>
      <c r="F225" s="103" t="s">
        <v>540</v>
      </c>
      <c r="G225" s="127">
        <v>40</v>
      </c>
      <c r="H225" s="127">
        <v>40</v>
      </c>
      <c r="I225" s="149"/>
      <c r="J225" s="149"/>
      <c r="K225" s="149"/>
      <c r="L225" s="100" t="s">
        <v>510</v>
      </c>
      <c r="M225" s="161">
        <v>6</v>
      </c>
      <c r="N225" s="161">
        <v>0.0583</v>
      </c>
      <c r="O225" s="161">
        <v>0.1728</v>
      </c>
      <c r="P225" s="153" t="s">
        <v>30</v>
      </c>
      <c r="Q225" s="132" t="s">
        <v>37</v>
      </c>
      <c r="R225" s="146"/>
    </row>
    <row r="226" ht="95" customHeight="1" spans="1:18">
      <c r="A226" s="89">
        <v>220</v>
      </c>
      <c r="B226" s="132" t="s">
        <v>541</v>
      </c>
      <c r="C226" s="103" t="s">
        <v>25</v>
      </c>
      <c r="D226" s="104" t="s">
        <v>134</v>
      </c>
      <c r="E226" s="123" t="s">
        <v>60</v>
      </c>
      <c r="F226" s="103" t="s">
        <v>542</v>
      </c>
      <c r="G226" s="127">
        <v>60</v>
      </c>
      <c r="H226" s="127">
        <v>60</v>
      </c>
      <c r="I226" s="149"/>
      <c r="J226" s="149"/>
      <c r="K226" s="149"/>
      <c r="L226" s="100" t="s">
        <v>510</v>
      </c>
      <c r="M226" s="161">
        <v>3</v>
      </c>
      <c r="N226" s="161">
        <v>0.0201</v>
      </c>
      <c r="O226" s="161">
        <v>0.0868</v>
      </c>
      <c r="P226" s="153" t="s">
        <v>30</v>
      </c>
      <c r="Q226" s="132" t="s">
        <v>60</v>
      </c>
      <c r="R226" s="146"/>
    </row>
    <row r="227" ht="97" customHeight="1" spans="1:18">
      <c r="A227" s="89">
        <v>221</v>
      </c>
      <c r="B227" s="211" t="s">
        <v>543</v>
      </c>
      <c r="C227" s="103" t="s">
        <v>25</v>
      </c>
      <c r="D227" s="104" t="s">
        <v>544</v>
      </c>
      <c r="E227" s="123" t="s">
        <v>113</v>
      </c>
      <c r="F227" s="111" t="s">
        <v>545</v>
      </c>
      <c r="G227" s="212">
        <v>283.35</v>
      </c>
      <c r="H227" s="212">
        <v>283.35</v>
      </c>
      <c r="I227" s="224"/>
      <c r="J227" s="224"/>
      <c r="K227" s="224"/>
      <c r="L227" s="100" t="s">
        <v>546</v>
      </c>
      <c r="M227" s="187">
        <v>141</v>
      </c>
      <c r="N227" s="147">
        <v>0.1889</v>
      </c>
      <c r="O227" s="147">
        <v>0.1889</v>
      </c>
      <c r="P227" s="153" t="s">
        <v>547</v>
      </c>
      <c r="Q227" s="112" t="s">
        <v>507</v>
      </c>
      <c r="R227" s="170"/>
    </row>
    <row r="228" ht="97" customHeight="1" spans="1:18">
      <c r="A228" s="89">
        <v>222</v>
      </c>
      <c r="B228" s="102" t="s">
        <v>548</v>
      </c>
      <c r="C228" s="103" t="s">
        <v>25</v>
      </c>
      <c r="D228" s="104" t="s">
        <v>549</v>
      </c>
      <c r="E228" s="123" t="s">
        <v>113</v>
      </c>
      <c r="F228" s="111" t="s">
        <v>550</v>
      </c>
      <c r="G228" s="212">
        <v>950</v>
      </c>
      <c r="H228" s="212">
        <v>950</v>
      </c>
      <c r="I228" s="224"/>
      <c r="J228" s="224"/>
      <c r="K228" s="224"/>
      <c r="L228" s="100" t="s">
        <v>551</v>
      </c>
      <c r="M228" s="187">
        <v>141</v>
      </c>
      <c r="N228" s="161">
        <v>0.1916</v>
      </c>
      <c r="O228" s="161">
        <v>0.1916</v>
      </c>
      <c r="P228" s="153" t="s">
        <v>547</v>
      </c>
      <c r="Q228" s="112" t="s">
        <v>547</v>
      </c>
      <c r="R228" s="170"/>
    </row>
    <row r="229" ht="74" customHeight="1" spans="1:18">
      <c r="A229" s="89">
        <v>223</v>
      </c>
      <c r="B229" s="206" t="s">
        <v>552</v>
      </c>
      <c r="C229" s="103" t="s">
        <v>25</v>
      </c>
      <c r="D229" s="104" t="s">
        <v>455</v>
      </c>
      <c r="E229" s="123"/>
      <c r="F229" s="109" t="s">
        <v>553</v>
      </c>
      <c r="G229" s="213">
        <f>G230+G231+G232+G233+G234+G235+G236+G237+G238+G239+G240+G241+G243+G242+G244</f>
        <v>188.5</v>
      </c>
      <c r="H229" s="213">
        <f>H230+H231+H232+H233+H234+H235+H236+H237+H238+H239+H240+H241+H243+H242+H244</f>
        <v>188.5</v>
      </c>
      <c r="I229" s="226"/>
      <c r="J229" s="226"/>
      <c r="K229" s="226"/>
      <c r="L229" s="100"/>
      <c r="M229" s="161">
        <v>141</v>
      </c>
      <c r="N229" s="161">
        <v>0.155</v>
      </c>
      <c r="O229" s="161">
        <v>0.155</v>
      </c>
      <c r="P229" s="153"/>
      <c r="Q229" s="112"/>
      <c r="R229" s="170"/>
    </row>
    <row r="230" ht="74" customHeight="1" spans="1:18">
      <c r="A230" s="89">
        <v>224</v>
      </c>
      <c r="B230" s="214" t="s">
        <v>554</v>
      </c>
      <c r="C230" s="103" t="s">
        <v>25</v>
      </c>
      <c r="D230" s="104" t="s">
        <v>455</v>
      </c>
      <c r="E230" s="112" t="s">
        <v>109</v>
      </c>
      <c r="F230" s="215" t="s">
        <v>555</v>
      </c>
      <c r="G230" s="216">
        <v>6</v>
      </c>
      <c r="H230" s="216">
        <v>6</v>
      </c>
      <c r="I230" s="216"/>
      <c r="J230" s="227"/>
      <c r="K230" s="227"/>
      <c r="L230" s="100" t="s">
        <v>556</v>
      </c>
      <c r="M230" s="161">
        <v>7</v>
      </c>
      <c r="N230" s="161">
        <v>0.005</v>
      </c>
      <c r="O230" s="161">
        <v>0.005</v>
      </c>
      <c r="P230" s="153" t="s">
        <v>557</v>
      </c>
      <c r="Q230" s="153" t="s">
        <v>557</v>
      </c>
      <c r="R230" s="170"/>
    </row>
    <row r="231" ht="74" customHeight="1" spans="1:18">
      <c r="A231" s="89">
        <v>225</v>
      </c>
      <c r="B231" s="214" t="s">
        <v>558</v>
      </c>
      <c r="C231" s="103" t="s">
        <v>25</v>
      </c>
      <c r="D231" s="104" t="s">
        <v>455</v>
      </c>
      <c r="E231" s="112" t="s">
        <v>83</v>
      </c>
      <c r="F231" s="215" t="s">
        <v>559</v>
      </c>
      <c r="G231" s="216">
        <v>5</v>
      </c>
      <c r="H231" s="216">
        <v>5</v>
      </c>
      <c r="I231" s="216"/>
      <c r="J231" s="227"/>
      <c r="K231" s="227"/>
      <c r="L231" s="100" t="s">
        <v>556</v>
      </c>
      <c r="M231" s="161">
        <v>5</v>
      </c>
      <c r="N231" s="161">
        <v>0.004</v>
      </c>
      <c r="O231" s="161">
        <v>0.004</v>
      </c>
      <c r="P231" s="153" t="s">
        <v>557</v>
      </c>
      <c r="Q231" s="153" t="s">
        <v>557</v>
      </c>
      <c r="R231" s="170"/>
    </row>
    <row r="232" ht="74" customHeight="1" spans="1:18">
      <c r="A232" s="89">
        <v>226</v>
      </c>
      <c r="B232" s="214" t="s">
        <v>560</v>
      </c>
      <c r="C232" s="103" t="s">
        <v>25</v>
      </c>
      <c r="D232" s="104" t="s">
        <v>455</v>
      </c>
      <c r="E232" s="112" t="s">
        <v>91</v>
      </c>
      <c r="F232" s="215" t="s">
        <v>561</v>
      </c>
      <c r="G232" s="216">
        <v>10</v>
      </c>
      <c r="H232" s="216">
        <v>10</v>
      </c>
      <c r="I232" s="216"/>
      <c r="J232" s="227"/>
      <c r="K232" s="227"/>
      <c r="L232" s="100" t="s">
        <v>556</v>
      </c>
      <c r="M232" s="161">
        <v>6</v>
      </c>
      <c r="N232" s="161">
        <v>0.008</v>
      </c>
      <c r="O232" s="161">
        <v>0.008</v>
      </c>
      <c r="P232" s="153" t="s">
        <v>557</v>
      </c>
      <c r="Q232" s="153" t="s">
        <v>557</v>
      </c>
      <c r="R232" s="170"/>
    </row>
    <row r="233" ht="74" customHeight="1" spans="1:18">
      <c r="A233" s="89">
        <v>227</v>
      </c>
      <c r="B233" s="214" t="s">
        <v>562</v>
      </c>
      <c r="C233" s="103" t="s">
        <v>25</v>
      </c>
      <c r="D233" s="104" t="s">
        <v>455</v>
      </c>
      <c r="E233" s="112" t="s">
        <v>49</v>
      </c>
      <c r="F233" s="109" t="s">
        <v>563</v>
      </c>
      <c r="G233" s="216">
        <v>6</v>
      </c>
      <c r="H233" s="216">
        <v>6</v>
      </c>
      <c r="I233" s="216"/>
      <c r="J233" s="227"/>
      <c r="K233" s="227"/>
      <c r="L233" s="100" t="s">
        <v>556</v>
      </c>
      <c r="M233" s="161">
        <v>9</v>
      </c>
      <c r="N233" s="161">
        <v>0.005</v>
      </c>
      <c r="O233" s="161">
        <v>0.005</v>
      </c>
      <c r="P233" s="153" t="s">
        <v>557</v>
      </c>
      <c r="Q233" s="153" t="s">
        <v>557</v>
      </c>
      <c r="R233" s="170"/>
    </row>
    <row r="234" ht="74" customHeight="1" spans="1:18">
      <c r="A234" s="89">
        <v>228</v>
      </c>
      <c r="B234" s="214" t="s">
        <v>564</v>
      </c>
      <c r="C234" s="103" t="s">
        <v>25</v>
      </c>
      <c r="D234" s="104" t="s">
        <v>455</v>
      </c>
      <c r="E234" s="112" t="s">
        <v>65</v>
      </c>
      <c r="F234" s="215" t="s">
        <v>565</v>
      </c>
      <c r="G234" s="216">
        <v>13</v>
      </c>
      <c r="H234" s="216">
        <v>13</v>
      </c>
      <c r="I234" s="216"/>
      <c r="J234" s="227"/>
      <c r="K234" s="227"/>
      <c r="L234" s="100" t="s">
        <v>556</v>
      </c>
      <c r="M234" s="161">
        <v>6</v>
      </c>
      <c r="N234" s="161">
        <v>0.01</v>
      </c>
      <c r="O234" s="161">
        <v>0.01</v>
      </c>
      <c r="P234" s="153" t="s">
        <v>557</v>
      </c>
      <c r="Q234" s="153" t="s">
        <v>557</v>
      </c>
      <c r="R234" s="170"/>
    </row>
    <row r="235" ht="74" customHeight="1" spans="1:18">
      <c r="A235" s="89">
        <v>229</v>
      </c>
      <c r="B235" s="214" t="s">
        <v>566</v>
      </c>
      <c r="C235" s="103" t="s">
        <v>25</v>
      </c>
      <c r="D235" s="104" t="s">
        <v>455</v>
      </c>
      <c r="E235" s="112" t="s">
        <v>60</v>
      </c>
      <c r="F235" s="215" t="s">
        <v>567</v>
      </c>
      <c r="G235" s="216">
        <v>8</v>
      </c>
      <c r="H235" s="216">
        <v>8</v>
      </c>
      <c r="I235" s="216"/>
      <c r="J235" s="227"/>
      <c r="K235" s="227"/>
      <c r="L235" s="100" t="s">
        <v>556</v>
      </c>
      <c r="M235" s="161">
        <v>8</v>
      </c>
      <c r="N235" s="161">
        <v>0.006</v>
      </c>
      <c r="O235" s="161">
        <v>0.006</v>
      </c>
      <c r="P235" s="153" t="s">
        <v>557</v>
      </c>
      <c r="Q235" s="153" t="s">
        <v>557</v>
      </c>
      <c r="R235" s="170"/>
    </row>
    <row r="236" ht="74" customHeight="1" spans="1:18">
      <c r="A236" s="89">
        <v>230</v>
      </c>
      <c r="B236" s="214" t="s">
        <v>568</v>
      </c>
      <c r="C236" s="103" t="s">
        <v>25</v>
      </c>
      <c r="D236" s="104" t="s">
        <v>455</v>
      </c>
      <c r="E236" s="112" t="s">
        <v>70</v>
      </c>
      <c r="F236" s="215" t="s">
        <v>569</v>
      </c>
      <c r="G236" s="216">
        <v>14</v>
      </c>
      <c r="H236" s="216">
        <v>14</v>
      </c>
      <c r="I236" s="216"/>
      <c r="J236" s="227"/>
      <c r="K236" s="227"/>
      <c r="L236" s="100" t="s">
        <v>556</v>
      </c>
      <c r="M236" s="161">
        <v>9</v>
      </c>
      <c r="N236" s="161">
        <v>0.012</v>
      </c>
      <c r="O236" s="161">
        <v>0.012</v>
      </c>
      <c r="P236" s="153" t="s">
        <v>557</v>
      </c>
      <c r="Q236" s="153" t="s">
        <v>557</v>
      </c>
      <c r="R236" s="170"/>
    </row>
    <row r="237" ht="74" customHeight="1" spans="1:18">
      <c r="A237" s="89">
        <v>231</v>
      </c>
      <c r="B237" s="214" t="s">
        <v>570</v>
      </c>
      <c r="C237" s="103" t="s">
        <v>25</v>
      </c>
      <c r="D237" s="104" t="s">
        <v>455</v>
      </c>
      <c r="E237" s="112" t="s">
        <v>99</v>
      </c>
      <c r="F237" s="215" t="s">
        <v>571</v>
      </c>
      <c r="G237" s="216">
        <v>12</v>
      </c>
      <c r="H237" s="216">
        <v>12</v>
      </c>
      <c r="I237" s="216"/>
      <c r="J237" s="227"/>
      <c r="K237" s="227"/>
      <c r="L237" s="100" t="s">
        <v>556</v>
      </c>
      <c r="M237" s="161">
        <v>5</v>
      </c>
      <c r="N237" s="161">
        <v>0.01</v>
      </c>
      <c r="O237" s="161">
        <v>0.01</v>
      </c>
      <c r="P237" s="153" t="s">
        <v>557</v>
      </c>
      <c r="Q237" s="153" t="s">
        <v>557</v>
      </c>
      <c r="R237" s="170"/>
    </row>
    <row r="238" ht="74" customHeight="1" spans="1:18">
      <c r="A238" s="89">
        <v>232</v>
      </c>
      <c r="B238" s="214" t="s">
        <v>572</v>
      </c>
      <c r="C238" s="103" t="s">
        <v>25</v>
      </c>
      <c r="D238" s="104" t="s">
        <v>455</v>
      </c>
      <c r="E238" s="112" t="s">
        <v>104</v>
      </c>
      <c r="F238" s="217" t="s">
        <v>573</v>
      </c>
      <c r="G238" s="216">
        <v>6</v>
      </c>
      <c r="H238" s="216">
        <v>6</v>
      </c>
      <c r="I238" s="216"/>
      <c r="J238" s="227"/>
      <c r="K238" s="227"/>
      <c r="L238" s="100" t="s">
        <v>556</v>
      </c>
      <c r="M238" s="161">
        <v>10</v>
      </c>
      <c r="N238" s="161">
        <v>0.004</v>
      </c>
      <c r="O238" s="161">
        <v>0.004</v>
      </c>
      <c r="P238" s="153" t="s">
        <v>557</v>
      </c>
      <c r="Q238" s="153" t="s">
        <v>557</v>
      </c>
      <c r="R238" s="170"/>
    </row>
    <row r="239" ht="90" customHeight="1" spans="1:18">
      <c r="A239" s="89">
        <v>233</v>
      </c>
      <c r="B239" s="214" t="s">
        <v>574</v>
      </c>
      <c r="C239" s="103" t="s">
        <v>25</v>
      </c>
      <c r="D239" s="104" t="s">
        <v>455</v>
      </c>
      <c r="E239" s="112" t="s">
        <v>95</v>
      </c>
      <c r="F239" s="215" t="s">
        <v>575</v>
      </c>
      <c r="G239" s="216">
        <v>14</v>
      </c>
      <c r="H239" s="216">
        <v>14</v>
      </c>
      <c r="I239" s="216"/>
      <c r="J239" s="227"/>
      <c r="K239" s="227"/>
      <c r="L239" s="100" t="s">
        <v>556</v>
      </c>
      <c r="M239" s="161">
        <v>6</v>
      </c>
      <c r="N239" s="161">
        <v>0.012</v>
      </c>
      <c r="O239" s="161">
        <v>0.012</v>
      </c>
      <c r="P239" s="153" t="s">
        <v>557</v>
      </c>
      <c r="Q239" s="153" t="s">
        <v>557</v>
      </c>
      <c r="R239" s="170"/>
    </row>
    <row r="240" ht="74" customHeight="1" spans="1:18">
      <c r="A240" s="89">
        <v>234</v>
      </c>
      <c r="B240" s="214" t="s">
        <v>576</v>
      </c>
      <c r="C240" s="103" t="s">
        <v>25</v>
      </c>
      <c r="D240" s="104" t="s">
        <v>455</v>
      </c>
      <c r="E240" s="112" t="s">
        <v>87</v>
      </c>
      <c r="F240" s="215" t="s">
        <v>577</v>
      </c>
      <c r="G240" s="216">
        <v>12.5</v>
      </c>
      <c r="H240" s="216">
        <v>12.5</v>
      </c>
      <c r="I240" s="216"/>
      <c r="J240" s="227"/>
      <c r="K240" s="227"/>
      <c r="L240" s="100" t="s">
        <v>556</v>
      </c>
      <c r="M240" s="161">
        <v>12</v>
      </c>
      <c r="N240" s="161">
        <v>0.01</v>
      </c>
      <c r="O240" s="161">
        <v>0.01</v>
      </c>
      <c r="P240" s="153" t="s">
        <v>557</v>
      </c>
      <c r="Q240" s="153" t="s">
        <v>557</v>
      </c>
      <c r="R240" s="170"/>
    </row>
    <row r="241" ht="74" customHeight="1" spans="1:18">
      <c r="A241" s="89">
        <v>235</v>
      </c>
      <c r="B241" s="214" t="s">
        <v>578</v>
      </c>
      <c r="C241" s="103" t="s">
        <v>25</v>
      </c>
      <c r="D241" s="104" t="s">
        <v>455</v>
      </c>
      <c r="E241" s="112" t="s">
        <v>78</v>
      </c>
      <c r="F241" s="215" t="s">
        <v>579</v>
      </c>
      <c r="G241" s="216">
        <v>13</v>
      </c>
      <c r="H241" s="216">
        <v>13</v>
      </c>
      <c r="I241" s="216"/>
      <c r="J241" s="227"/>
      <c r="K241" s="227"/>
      <c r="L241" s="100" t="s">
        <v>556</v>
      </c>
      <c r="M241" s="161">
        <v>5</v>
      </c>
      <c r="N241" s="161">
        <v>0.012</v>
      </c>
      <c r="O241" s="161">
        <v>0.012</v>
      </c>
      <c r="P241" s="153" t="s">
        <v>557</v>
      </c>
      <c r="Q241" s="153" t="s">
        <v>557</v>
      </c>
      <c r="R241" s="170"/>
    </row>
    <row r="242" ht="106" customHeight="1" spans="1:18">
      <c r="A242" s="89">
        <v>236</v>
      </c>
      <c r="B242" s="214" t="s">
        <v>580</v>
      </c>
      <c r="C242" s="103" t="s">
        <v>25</v>
      </c>
      <c r="D242" s="104" t="s">
        <v>455</v>
      </c>
      <c r="E242" s="112" t="s">
        <v>27</v>
      </c>
      <c r="F242" s="215" t="s">
        <v>581</v>
      </c>
      <c r="G242" s="216">
        <v>16</v>
      </c>
      <c r="H242" s="216">
        <v>16</v>
      </c>
      <c r="I242" s="216"/>
      <c r="J242" s="227"/>
      <c r="K242" s="227"/>
      <c r="L242" s="100" t="s">
        <v>556</v>
      </c>
      <c r="M242" s="161">
        <v>16</v>
      </c>
      <c r="N242" s="161">
        <v>0.015</v>
      </c>
      <c r="O242" s="161">
        <v>0.015</v>
      </c>
      <c r="P242" s="153" t="s">
        <v>557</v>
      </c>
      <c r="Q242" s="153" t="s">
        <v>557</v>
      </c>
      <c r="R242" s="170"/>
    </row>
    <row r="243" ht="115" customHeight="1" spans="1:18">
      <c r="A243" s="89">
        <v>237</v>
      </c>
      <c r="B243" s="214" t="s">
        <v>582</v>
      </c>
      <c r="C243" s="103" t="s">
        <v>25</v>
      </c>
      <c r="D243" s="104" t="s">
        <v>455</v>
      </c>
      <c r="E243" s="112" t="s">
        <v>37</v>
      </c>
      <c r="F243" s="215" t="s">
        <v>583</v>
      </c>
      <c r="G243" s="216">
        <v>13</v>
      </c>
      <c r="H243" s="216">
        <v>13</v>
      </c>
      <c r="I243" s="216"/>
      <c r="J243" s="227"/>
      <c r="K243" s="227"/>
      <c r="L243" s="100" t="s">
        <v>556</v>
      </c>
      <c r="M243" s="161">
        <v>12</v>
      </c>
      <c r="N243" s="161">
        <v>0.012</v>
      </c>
      <c r="O243" s="161">
        <v>0.012</v>
      </c>
      <c r="P243" s="153" t="s">
        <v>557</v>
      </c>
      <c r="Q243" s="153" t="s">
        <v>557</v>
      </c>
      <c r="R243" s="170"/>
    </row>
    <row r="244" ht="93" customHeight="1" spans="1:18">
      <c r="A244" s="89">
        <v>238</v>
      </c>
      <c r="B244" s="214" t="s">
        <v>584</v>
      </c>
      <c r="C244" s="103" t="s">
        <v>25</v>
      </c>
      <c r="D244" s="104" t="s">
        <v>455</v>
      </c>
      <c r="E244" s="112" t="s">
        <v>43</v>
      </c>
      <c r="F244" s="218" t="s">
        <v>585</v>
      </c>
      <c r="G244" s="216">
        <v>40</v>
      </c>
      <c r="H244" s="216">
        <v>40</v>
      </c>
      <c r="I244" s="216"/>
      <c r="J244" s="227"/>
      <c r="K244" s="227"/>
      <c r="L244" s="100" t="s">
        <v>556</v>
      </c>
      <c r="M244" s="161">
        <v>20</v>
      </c>
      <c r="N244" s="161">
        <v>0.03</v>
      </c>
      <c r="O244" s="161">
        <v>0.03</v>
      </c>
      <c r="P244" s="153" t="s">
        <v>557</v>
      </c>
      <c r="Q244" s="153" t="s">
        <v>557</v>
      </c>
      <c r="R244" s="170"/>
    </row>
    <row r="245" ht="118" customHeight="1" spans="1:18">
      <c r="A245" s="89">
        <v>239</v>
      </c>
      <c r="B245" s="102" t="s">
        <v>586</v>
      </c>
      <c r="C245" s="103" t="s">
        <v>25</v>
      </c>
      <c r="D245" s="104" t="s">
        <v>26</v>
      </c>
      <c r="E245" s="123" t="s">
        <v>587</v>
      </c>
      <c r="F245" s="111" t="s">
        <v>588</v>
      </c>
      <c r="G245" s="219">
        <v>10</v>
      </c>
      <c r="H245" s="219">
        <v>10</v>
      </c>
      <c r="I245" s="224"/>
      <c r="J245" s="224"/>
      <c r="K245" s="224"/>
      <c r="L245" s="100" t="s">
        <v>589</v>
      </c>
      <c r="M245" s="161">
        <v>4</v>
      </c>
      <c r="N245" s="161">
        <v>0.0086</v>
      </c>
      <c r="O245" s="161">
        <v>0.0086</v>
      </c>
      <c r="P245" s="153" t="s">
        <v>557</v>
      </c>
      <c r="Q245" s="112" t="s">
        <v>27</v>
      </c>
      <c r="R245" s="170"/>
    </row>
    <row r="246" ht="59" customHeight="1" spans="1:18">
      <c r="A246" s="89">
        <v>240</v>
      </c>
      <c r="B246" s="220" t="s">
        <v>590</v>
      </c>
      <c r="C246" s="103" t="s">
        <v>25</v>
      </c>
      <c r="D246" s="104" t="s">
        <v>549</v>
      </c>
      <c r="E246" s="123" t="s">
        <v>113</v>
      </c>
      <c r="F246" s="111" t="s">
        <v>591</v>
      </c>
      <c r="G246" s="219">
        <v>1500</v>
      </c>
      <c r="H246" s="219">
        <v>1500</v>
      </c>
      <c r="I246" s="224"/>
      <c r="J246" s="224"/>
      <c r="K246" s="224"/>
      <c r="L246" s="100" t="s">
        <v>592</v>
      </c>
      <c r="M246" s="187">
        <v>141</v>
      </c>
      <c r="N246" s="188">
        <v>0.62</v>
      </c>
      <c r="O246" s="161">
        <v>2.64</v>
      </c>
      <c r="P246" s="153" t="s">
        <v>593</v>
      </c>
      <c r="Q246" s="112" t="s">
        <v>594</v>
      </c>
      <c r="R246" s="170"/>
    </row>
    <row r="247" ht="59" customHeight="1" spans="1:18">
      <c r="A247" s="89">
        <v>241</v>
      </c>
      <c r="B247" s="220" t="s">
        <v>595</v>
      </c>
      <c r="C247" s="103" t="s">
        <v>25</v>
      </c>
      <c r="D247" s="104" t="s">
        <v>134</v>
      </c>
      <c r="E247" s="146"/>
      <c r="F247" s="221"/>
      <c r="G247" s="176">
        <f t="shared" ref="G247:I247" si="11">SUM(G248:G263)</f>
        <v>2502.3</v>
      </c>
      <c r="H247" s="176">
        <f t="shared" si="11"/>
        <v>1671.27</v>
      </c>
      <c r="I247" s="176">
        <f t="shared" si="11"/>
        <v>831.03</v>
      </c>
      <c r="J247" s="149"/>
      <c r="K247" s="149"/>
      <c r="L247" s="228"/>
      <c r="M247" s="146"/>
      <c r="N247" s="229"/>
      <c r="O247" s="229"/>
      <c r="P247" s="146"/>
      <c r="Q247" s="146"/>
      <c r="R247" s="146"/>
    </row>
    <row r="248" ht="59" customHeight="1" spans="1:18">
      <c r="A248" s="89">
        <v>242</v>
      </c>
      <c r="B248" s="222" t="s">
        <v>596</v>
      </c>
      <c r="C248" s="103" t="s">
        <v>25</v>
      </c>
      <c r="D248" s="104" t="s">
        <v>134</v>
      </c>
      <c r="E248" s="123" t="s">
        <v>37</v>
      </c>
      <c r="F248" s="111" t="s">
        <v>597</v>
      </c>
      <c r="G248" s="223">
        <v>219.3</v>
      </c>
      <c r="H248" s="223"/>
      <c r="I248" s="223">
        <v>219.3</v>
      </c>
      <c r="J248" s="224"/>
      <c r="K248" s="224"/>
      <c r="L248" s="100" t="s">
        <v>598</v>
      </c>
      <c r="M248" s="187">
        <v>5</v>
      </c>
      <c r="N248" s="188">
        <v>0.0731</v>
      </c>
      <c r="O248" s="188">
        <v>0.30702</v>
      </c>
      <c r="P248" s="153" t="s">
        <v>547</v>
      </c>
      <c r="Q248" s="112" t="s">
        <v>37</v>
      </c>
      <c r="R248" s="222"/>
    </row>
    <row r="249" ht="59" customHeight="1" spans="1:18">
      <c r="A249" s="89">
        <v>243</v>
      </c>
      <c r="B249" s="222" t="s">
        <v>599</v>
      </c>
      <c r="C249" s="103" t="s">
        <v>25</v>
      </c>
      <c r="D249" s="104" t="s">
        <v>134</v>
      </c>
      <c r="E249" s="123" t="s">
        <v>43</v>
      </c>
      <c r="F249" s="111" t="s">
        <v>600</v>
      </c>
      <c r="G249" s="223">
        <v>462.9</v>
      </c>
      <c r="H249" s="223"/>
      <c r="I249" s="223">
        <v>462.9</v>
      </c>
      <c r="J249" s="224"/>
      <c r="K249" s="224"/>
      <c r="L249" s="100" t="s">
        <v>598</v>
      </c>
      <c r="M249" s="187">
        <v>9</v>
      </c>
      <c r="N249" s="188">
        <v>0.1543</v>
      </c>
      <c r="O249" s="188">
        <v>0.64806</v>
      </c>
      <c r="P249" s="153" t="s">
        <v>547</v>
      </c>
      <c r="Q249" s="112" t="s">
        <v>43</v>
      </c>
      <c r="R249" s="222"/>
    </row>
    <row r="250" ht="59" customHeight="1" spans="1:18">
      <c r="A250" s="89">
        <v>244</v>
      </c>
      <c r="B250" s="222" t="s">
        <v>601</v>
      </c>
      <c r="C250" s="103" t="s">
        <v>25</v>
      </c>
      <c r="D250" s="104" t="s">
        <v>134</v>
      </c>
      <c r="E250" s="123" t="s">
        <v>49</v>
      </c>
      <c r="F250" s="111" t="s">
        <v>602</v>
      </c>
      <c r="G250" s="223">
        <v>132</v>
      </c>
      <c r="H250" s="223"/>
      <c r="I250" s="223">
        <v>132</v>
      </c>
      <c r="J250" s="224"/>
      <c r="K250" s="224"/>
      <c r="L250" s="100" t="s">
        <v>598</v>
      </c>
      <c r="M250" s="187">
        <v>4</v>
      </c>
      <c r="N250" s="188">
        <v>0.044</v>
      </c>
      <c r="O250" s="188">
        <v>0.1848</v>
      </c>
      <c r="P250" s="153" t="s">
        <v>547</v>
      </c>
      <c r="Q250" s="112" t="s">
        <v>49</v>
      </c>
      <c r="R250" s="222"/>
    </row>
    <row r="251" ht="59" customHeight="1" spans="1:18">
      <c r="A251" s="89">
        <v>245</v>
      </c>
      <c r="B251" s="222" t="s">
        <v>603</v>
      </c>
      <c r="C251" s="103" t="s">
        <v>25</v>
      </c>
      <c r="D251" s="104" t="s">
        <v>134</v>
      </c>
      <c r="E251" s="123" t="s">
        <v>55</v>
      </c>
      <c r="F251" s="111" t="s">
        <v>604</v>
      </c>
      <c r="G251" s="223">
        <v>36</v>
      </c>
      <c r="H251" s="223">
        <v>19.17</v>
      </c>
      <c r="I251" s="223">
        <v>16.83</v>
      </c>
      <c r="J251" s="224"/>
      <c r="K251" s="224"/>
      <c r="L251" s="100" t="s">
        <v>598</v>
      </c>
      <c r="M251" s="187">
        <v>3</v>
      </c>
      <c r="N251" s="188">
        <v>0.012</v>
      </c>
      <c r="O251" s="188">
        <v>0.0504</v>
      </c>
      <c r="P251" s="153" t="s">
        <v>547</v>
      </c>
      <c r="Q251" s="112" t="s">
        <v>55</v>
      </c>
      <c r="R251" s="222"/>
    </row>
    <row r="252" ht="59" customHeight="1" spans="1:18">
      <c r="A252" s="89">
        <v>246</v>
      </c>
      <c r="B252" s="222" t="s">
        <v>605</v>
      </c>
      <c r="C252" s="103" t="s">
        <v>25</v>
      </c>
      <c r="D252" s="104" t="s">
        <v>134</v>
      </c>
      <c r="E252" s="123" t="s">
        <v>78</v>
      </c>
      <c r="F252" s="111" t="s">
        <v>606</v>
      </c>
      <c r="G252" s="223">
        <v>114</v>
      </c>
      <c r="H252" s="223">
        <v>114</v>
      </c>
      <c r="I252" s="224"/>
      <c r="J252" s="224"/>
      <c r="K252" s="224"/>
      <c r="L252" s="100" t="s">
        <v>598</v>
      </c>
      <c r="M252" s="187">
        <v>3</v>
      </c>
      <c r="N252" s="188">
        <v>0.038</v>
      </c>
      <c r="O252" s="188">
        <v>0.1596</v>
      </c>
      <c r="P252" s="153" t="s">
        <v>547</v>
      </c>
      <c r="Q252" s="112" t="s">
        <v>78</v>
      </c>
      <c r="R252" s="222"/>
    </row>
    <row r="253" ht="59" customHeight="1" spans="1:18">
      <c r="A253" s="89">
        <v>247</v>
      </c>
      <c r="B253" s="222" t="s">
        <v>607</v>
      </c>
      <c r="C253" s="103" t="s">
        <v>25</v>
      </c>
      <c r="D253" s="104" t="s">
        <v>134</v>
      </c>
      <c r="E253" s="123" t="s">
        <v>109</v>
      </c>
      <c r="F253" s="111" t="s">
        <v>608</v>
      </c>
      <c r="G253" s="223">
        <v>63</v>
      </c>
      <c r="H253" s="223">
        <v>63</v>
      </c>
      <c r="I253" s="224"/>
      <c r="J253" s="224"/>
      <c r="K253" s="224"/>
      <c r="L253" s="100" t="s">
        <v>598</v>
      </c>
      <c r="M253" s="187">
        <v>3</v>
      </c>
      <c r="N253" s="188">
        <v>0.021</v>
      </c>
      <c r="O253" s="188">
        <v>0.0882</v>
      </c>
      <c r="P253" s="153" t="s">
        <v>547</v>
      </c>
      <c r="Q253" s="112" t="s">
        <v>109</v>
      </c>
      <c r="R253" s="222"/>
    </row>
    <row r="254" ht="59" customHeight="1" spans="1:18">
      <c r="A254" s="89">
        <v>248</v>
      </c>
      <c r="B254" s="222" t="s">
        <v>609</v>
      </c>
      <c r="C254" s="103" t="s">
        <v>25</v>
      </c>
      <c r="D254" s="104" t="s">
        <v>134</v>
      </c>
      <c r="E254" s="123" t="s">
        <v>60</v>
      </c>
      <c r="F254" s="111" t="s">
        <v>610</v>
      </c>
      <c r="G254" s="223">
        <v>96.9</v>
      </c>
      <c r="H254" s="223">
        <v>96.9</v>
      </c>
      <c r="I254" s="224"/>
      <c r="J254" s="224"/>
      <c r="K254" s="224"/>
      <c r="L254" s="100" t="s">
        <v>598</v>
      </c>
      <c r="M254" s="187">
        <v>8</v>
      </c>
      <c r="N254" s="188">
        <v>0.0323</v>
      </c>
      <c r="O254" s="188">
        <v>0.13566</v>
      </c>
      <c r="P254" s="153" t="s">
        <v>547</v>
      </c>
      <c r="Q254" s="112" t="s">
        <v>60</v>
      </c>
      <c r="R254" s="222"/>
    </row>
    <row r="255" ht="59" customHeight="1" spans="1:18">
      <c r="A255" s="89">
        <v>249</v>
      </c>
      <c r="B255" s="222" t="s">
        <v>611</v>
      </c>
      <c r="C255" s="103" t="s">
        <v>25</v>
      </c>
      <c r="D255" s="104" t="s">
        <v>134</v>
      </c>
      <c r="E255" s="123" t="s">
        <v>276</v>
      </c>
      <c r="F255" s="111" t="s">
        <v>612</v>
      </c>
      <c r="G255" s="223">
        <v>105</v>
      </c>
      <c r="H255" s="223">
        <v>105</v>
      </c>
      <c r="I255" s="224"/>
      <c r="J255" s="224"/>
      <c r="K255" s="224"/>
      <c r="L255" s="100" t="s">
        <v>598</v>
      </c>
      <c r="M255" s="187">
        <v>8</v>
      </c>
      <c r="N255" s="188">
        <v>0.035</v>
      </c>
      <c r="O255" s="188">
        <v>0.147</v>
      </c>
      <c r="P255" s="153" t="s">
        <v>547</v>
      </c>
      <c r="Q255" s="112" t="s">
        <v>276</v>
      </c>
      <c r="R255" s="222"/>
    </row>
    <row r="256" ht="59" customHeight="1" spans="1:18">
      <c r="A256" s="89">
        <v>250</v>
      </c>
      <c r="B256" s="222" t="s">
        <v>613</v>
      </c>
      <c r="C256" s="103" t="s">
        <v>25</v>
      </c>
      <c r="D256" s="104" t="s">
        <v>134</v>
      </c>
      <c r="E256" s="123" t="s">
        <v>70</v>
      </c>
      <c r="F256" s="111" t="s">
        <v>614</v>
      </c>
      <c r="G256" s="223">
        <v>164.1</v>
      </c>
      <c r="H256" s="223">
        <v>164.1</v>
      </c>
      <c r="I256" s="224"/>
      <c r="J256" s="224"/>
      <c r="K256" s="224"/>
      <c r="L256" s="100" t="s">
        <v>598</v>
      </c>
      <c r="M256" s="187">
        <v>9</v>
      </c>
      <c r="N256" s="188">
        <v>0.0547</v>
      </c>
      <c r="O256" s="188">
        <v>0.22974</v>
      </c>
      <c r="P256" s="153" t="s">
        <v>547</v>
      </c>
      <c r="Q256" s="112" t="s">
        <v>70</v>
      </c>
      <c r="R256" s="222"/>
    </row>
    <row r="257" ht="59" customHeight="1" spans="1:18">
      <c r="A257" s="89">
        <v>251</v>
      </c>
      <c r="B257" s="222" t="s">
        <v>615</v>
      </c>
      <c r="C257" s="103" t="s">
        <v>25</v>
      </c>
      <c r="D257" s="104" t="s">
        <v>134</v>
      </c>
      <c r="E257" s="123" t="s">
        <v>27</v>
      </c>
      <c r="F257" s="111" t="s">
        <v>616</v>
      </c>
      <c r="G257" s="223">
        <v>275.4</v>
      </c>
      <c r="H257" s="223">
        <v>275.4</v>
      </c>
      <c r="I257" s="224"/>
      <c r="J257" s="224"/>
      <c r="K257" s="224"/>
      <c r="L257" s="100" t="s">
        <v>598</v>
      </c>
      <c r="M257" s="187">
        <v>15</v>
      </c>
      <c r="N257" s="188">
        <v>0.0918</v>
      </c>
      <c r="O257" s="188">
        <v>0.38556</v>
      </c>
      <c r="P257" s="153" t="s">
        <v>547</v>
      </c>
      <c r="Q257" s="112" t="s">
        <v>27</v>
      </c>
      <c r="R257" s="222"/>
    </row>
    <row r="258" ht="59" customHeight="1" spans="1:18">
      <c r="A258" s="89">
        <v>252</v>
      </c>
      <c r="B258" s="222" t="s">
        <v>617</v>
      </c>
      <c r="C258" s="103" t="s">
        <v>25</v>
      </c>
      <c r="D258" s="104" t="s">
        <v>134</v>
      </c>
      <c r="E258" s="123" t="s">
        <v>83</v>
      </c>
      <c r="F258" s="111" t="s">
        <v>618</v>
      </c>
      <c r="G258" s="223">
        <v>47.1</v>
      </c>
      <c r="H258" s="223">
        <v>47.1</v>
      </c>
      <c r="I258" s="224"/>
      <c r="J258" s="224"/>
      <c r="K258" s="224"/>
      <c r="L258" s="100" t="s">
        <v>598</v>
      </c>
      <c r="M258" s="187">
        <v>5</v>
      </c>
      <c r="N258" s="188">
        <v>0.0157</v>
      </c>
      <c r="O258" s="188">
        <v>0.06594</v>
      </c>
      <c r="P258" s="153" t="s">
        <v>547</v>
      </c>
      <c r="Q258" s="112" t="s">
        <v>83</v>
      </c>
      <c r="R258" s="222"/>
    </row>
    <row r="259" ht="59" customHeight="1" spans="1:18">
      <c r="A259" s="89">
        <v>253</v>
      </c>
      <c r="B259" s="222" t="s">
        <v>619</v>
      </c>
      <c r="C259" s="103" t="s">
        <v>25</v>
      </c>
      <c r="D259" s="104" t="s">
        <v>134</v>
      </c>
      <c r="E259" s="123" t="s">
        <v>87</v>
      </c>
      <c r="F259" s="111" t="s">
        <v>620</v>
      </c>
      <c r="G259" s="223">
        <v>192</v>
      </c>
      <c r="H259" s="223">
        <v>192</v>
      </c>
      <c r="I259" s="224"/>
      <c r="J259" s="224"/>
      <c r="K259" s="224"/>
      <c r="L259" s="100" t="s">
        <v>598</v>
      </c>
      <c r="M259" s="187">
        <v>12</v>
      </c>
      <c r="N259" s="188">
        <v>0.064</v>
      </c>
      <c r="O259" s="188">
        <v>0.2688</v>
      </c>
      <c r="P259" s="153" t="s">
        <v>547</v>
      </c>
      <c r="Q259" s="112" t="s">
        <v>87</v>
      </c>
      <c r="R259" s="222"/>
    </row>
    <row r="260" ht="59" customHeight="1" spans="1:18">
      <c r="A260" s="89">
        <v>254</v>
      </c>
      <c r="B260" s="222" t="s">
        <v>621</v>
      </c>
      <c r="C260" s="103" t="s">
        <v>25</v>
      </c>
      <c r="D260" s="104" t="s">
        <v>134</v>
      </c>
      <c r="E260" s="123" t="s">
        <v>245</v>
      </c>
      <c r="F260" s="111" t="s">
        <v>622</v>
      </c>
      <c r="G260" s="223">
        <v>93.9</v>
      </c>
      <c r="H260" s="223">
        <v>93.9</v>
      </c>
      <c r="I260" s="224"/>
      <c r="J260" s="224"/>
      <c r="K260" s="224"/>
      <c r="L260" s="100" t="s">
        <v>598</v>
      </c>
      <c r="M260" s="187">
        <v>6</v>
      </c>
      <c r="N260" s="188">
        <v>0.0313</v>
      </c>
      <c r="O260" s="188">
        <v>0.13146</v>
      </c>
      <c r="P260" s="153" t="s">
        <v>547</v>
      </c>
      <c r="Q260" s="112" t="s">
        <v>245</v>
      </c>
      <c r="R260" s="222"/>
    </row>
    <row r="261" ht="59" customHeight="1" spans="1:18">
      <c r="A261" s="89">
        <v>255</v>
      </c>
      <c r="B261" s="222" t="s">
        <v>623</v>
      </c>
      <c r="C261" s="103" t="s">
        <v>25</v>
      </c>
      <c r="D261" s="104" t="s">
        <v>134</v>
      </c>
      <c r="E261" s="123" t="s">
        <v>333</v>
      </c>
      <c r="F261" s="111" t="s">
        <v>624</v>
      </c>
      <c r="G261" s="223">
        <v>167.4</v>
      </c>
      <c r="H261" s="223">
        <v>167.4</v>
      </c>
      <c r="I261" s="224"/>
      <c r="J261" s="224"/>
      <c r="K261" s="224"/>
      <c r="L261" s="100" t="s">
        <v>598</v>
      </c>
      <c r="M261" s="187">
        <v>6</v>
      </c>
      <c r="N261" s="188">
        <v>0.0558</v>
      </c>
      <c r="O261" s="188">
        <v>0.23436</v>
      </c>
      <c r="P261" s="153" t="s">
        <v>547</v>
      </c>
      <c r="Q261" s="112" t="s">
        <v>333</v>
      </c>
      <c r="R261" s="222"/>
    </row>
    <row r="262" ht="59" customHeight="1" spans="1:18">
      <c r="A262" s="89">
        <v>256</v>
      </c>
      <c r="B262" s="222" t="s">
        <v>625</v>
      </c>
      <c r="C262" s="103" t="s">
        <v>25</v>
      </c>
      <c r="D262" s="104" t="s">
        <v>134</v>
      </c>
      <c r="E262" s="123" t="s">
        <v>99</v>
      </c>
      <c r="F262" s="111" t="s">
        <v>626</v>
      </c>
      <c r="G262" s="223">
        <v>137.7</v>
      </c>
      <c r="H262" s="223">
        <v>137.7</v>
      </c>
      <c r="I262" s="224"/>
      <c r="J262" s="224"/>
      <c r="K262" s="224"/>
      <c r="L262" s="100" t="s">
        <v>598</v>
      </c>
      <c r="M262" s="187">
        <v>7</v>
      </c>
      <c r="N262" s="188">
        <v>0.0459</v>
      </c>
      <c r="O262" s="188">
        <v>0.19278</v>
      </c>
      <c r="P262" s="153" t="s">
        <v>547</v>
      </c>
      <c r="Q262" s="112" t="s">
        <v>99</v>
      </c>
      <c r="R262" s="222"/>
    </row>
    <row r="263" ht="59" customHeight="1" spans="1:18">
      <c r="A263" s="89">
        <v>257</v>
      </c>
      <c r="B263" s="222" t="s">
        <v>627</v>
      </c>
      <c r="C263" s="103" t="s">
        <v>25</v>
      </c>
      <c r="D263" s="104" t="s">
        <v>134</v>
      </c>
      <c r="E263" s="123" t="s">
        <v>104</v>
      </c>
      <c r="F263" s="111" t="s">
        <v>628</v>
      </c>
      <c r="G263" s="223">
        <v>195.6</v>
      </c>
      <c r="H263" s="223">
        <v>195.6</v>
      </c>
      <c r="I263" s="224"/>
      <c r="J263" s="224"/>
      <c r="K263" s="224"/>
      <c r="L263" s="100" t="s">
        <v>598</v>
      </c>
      <c r="M263" s="187">
        <v>10</v>
      </c>
      <c r="N263" s="188">
        <v>0.0652</v>
      </c>
      <c r="O263" s="188">
        <v>0.27384</v>
      </c>
      <c r="P263" s="153" t="s">
        <v>547</v>
      </c>
      <c r="Q263" s="112" t="s">
        <v>104</v>
      </c>
      <c r="R263" s="222"/>
    </row>
    <row r="264" ht="64" customHeight="1" spans="1:18">
      <c r="A264" s="89">
        <v>258</v>
      </c>
      <c r="B264" s="230" t="s">
        <v>629</v>
      </c>
      <c r="C264" s="168"/>
      <c r="D264" s="104" t="s">
        <v>134</v>
      </c>
      <c r="E264" s="168"/>
      <c r="F264" s="111"/>
      <c r="G264" s="231">
        <f>SUM(G265:G272)</f>
        <v>224.5</v>
      </c>
      <c r="H264" s="231"/>
      <c r="I264" s="231">
        <f>SUM(I265:I272)</f>
        <v>224.5</v>
      </c>
      <c r="J264" s="168"/>
      <c r="K264" s="168"/>
      <c r="L264" s="239"/>
      <c r="M264" s="240"/>
      <c r="N264" s="241"/>
      <c r="O264" s="241"/>
      <c r="P264" s="242"/>
      <c r="Q264" s="242"/>
      <c r="R264" s="242"/>
    </row>
    <row r="265" ht="59" customHeight="1" spans="1:18">
      <c r="A265" s="89">
        <v>259</v>
      </c>
      <c r="B265" s="232" t="s">
        <v>630</v>
      </c>
      <c r="C265" s="168" t="s">
        <v>25</v>
      </c>
      <c r="D265" s="104" t="s">
        <v>134</v>
      </c>
      <c r="E265" s="233" t="s">
        <v>37</v>
      </c>
      <c r="F265" s="111" t="s">
        <v>631</v>
      </c>
      <c r="G265" s="234">
        <v>14.5</v>
      </c>
      <c r="H265" s="234"/>
      <c r="I265" s="234">
        <v>14.5</v>
      </c>
      <c r="J265" s="168"/>
      <c r="K265" s="168"/>
      <c r="L265" s="113" t="s">
        <v>632</v>
      </c>
      <c r="M265" s="240">
        <v>5</v>
      </c>
      <c r="N265" s="243">
        <v>0.0029</v>
      </c>
      <c r="O265" s="244">
        <v>0.01218</v>
      </c>
      <c r="P265" s="112" t="s">
        <v>547</v>
      </c>
      <c r="Q265" s="233" t="s">
        <v>37</v>
      </c>
      <c r="R265" s="249"/>
    </row>
    <row r="266" ht="61" customHeight="1" spans="1:18">
      <c r="A266" s="89">
        <v>260</v>
      </c>
      <c r="B266" s="232" t="s">
        <v>633</v>
      </c>
      <c r="C266" s="168" t="s">
        <v>25</v>
      </c>
      <c r="D266" s="104" t="s">
        <v>134</v>
      </c>
      <c r="E266" s="233" t="s">
        <v>49</v>
      </c>
      <c r="F266" s="111" t="s">
        <v>634</v>
      </c>
      <c r="G266" s="234">
        <v>51</v>
      </c>
      <c r="H266" s="234"/>
      <c r="I266" s="234">
        <v>51</v>
      </c>
      <c r="J266" s="168"/>
      <c r="K266" s="168"/>
      <c r="L266" s="113" t="s">
        <v>632</v>
      </c>
      <c r="M266" s="161">
        <v>4</v>
      </c>
      <c r="N266" s="243">
        <v>0.0102</v>
      </c>
      <c r="O266" s="244">
        <v>0.05304</v>
      </c>
      <c r="P266" s="112" t="s">
        <v>547</v>
      </c>
      <c r="Q266" s="233" t="s">
        <v>49</v>
      </c>
      <c r="R266" s="249"/>
    </row>
    <row r="267" ht="59" customHeight="1" spans="1:18">
      <c r="A267" s="89">
        <v>261</v>
      </c>
      <c r="B267" s="232" t="s">
        <v>635</v>
      </c>
      <c r="C267" s="168" t="s">
        <v>25</v>
      </c>
      <c r="D267" s="104" t="s">
        <v>134</v>
      </c>
      <c r="E267" s="233" t="s">
        <v>78</v>
      </c>
      <c r="F267" s="111" t="s">
        <v>636</v>
      </c>
      <c r="G267" s="234">
        <v>13</v>
      </c>
      <c r="H267" s="234"/>
      <c r="I267" s="234">
        <v>13</v>
      </c>
      <c r="J267" s="168"/>
      <c r="K267" s="168"/>
      <c r="L267" s="113" t="s">
        <v>632</v>
      </c>
      <c r="M267" s="240">
        <v>3</v>
      </c>
      <c r="N267" s="243">
        <v>0.0026</v>
      </c>
      <c r="O267" s="244">
        <v>0.01612</v>
      </c>
      <c r="P267" s="112" t="s">
        <v>547</v>
      </c>
      <c r="Q267" s="233" t="s">
        <v>78</v>
      </c>
      <c r="R267" s="249"/>
    </row>
    <row r="268" ht="59" customHeight="1" spans="1:18">
      <c r="A268" s="89">
        <v>262</v>
      </c>
      <c r="B268" s="232" t="s">
        <v>637</v>
      </c>
      <c r="C268" s="168" t="s">
        <v>25</v>
      </c>
      <c r="D268" s="104" t="s">
        <v>134</v>
      </c>
      <c r="E268" s="233" t="s">
        <v>109</v>
      </c>
      <c r="F268" s="111" t="s">
        <v>638</v>
      </c>
      <c r="G268" s="234">
        <v>25.5</v>
      </c>
      <c r="H268" s="234"/>
      <c r="I268" s="234">
        <v>25.5</v>
      </c>
      <c r="J268" s="168"/>
      <c r="K268" s="168"/>
      <c r="L268" s="113" t="s">
        <v>632</v>
      </c>
      <c r="M268" s="245">
        <v>3</v>
      </c>
      <c r="N268" s="243">
        <v>0.0051</v>
      </c>
      <c r="O268" s="244">
        <v>0.03672</v>
      </c>
      <c r="P268" s="112" t="s">
        <v>547</v>
      </c>
      <c r="Q268" s="233" t="s">
        <v>109</v>
      </c>
      <c r="R268" s="249"/>
    </row>
    <row r="269" ht="59" customHeight="1" spans="1:18">
      <c r="A269" s="89">
        <v>263</v>
      </c>
      <c r="B269" s="232" t="s">
        <v>639</v>
      </c>
      <c r="C269" s="168" t="s">
        <v>25</v>
      </c>
      <c r="D269" s="104" t="s">
        <v>134</v>
      </c>
      <c r="E269" s="233" t="s">
        <v>60</v>
      </c>
      <c r="F269" s="111" t="s">
        <v>640</v>
      </c>
      <c r="G269" s="234">
        <v>7</v>
      </c>
      <c r="H269" s="234"/>
      <c r="I269" s="234">
        <v>7</v>
      </c>
      <c r="J269" s="168"/>
      <c r="K269" s="168"/>
      <c r="L269" s="113" t="s">
        <v>632</v>
      </c>
      <c r="M269" s="240">
        <v>3</v>
      </c>
      <c r="N269" s="243">
        <v>0.0014</v>
      </c>
      <c r="O269" s="244">
        <v>0.01148</v>
      </c>
      <c r="P269" s="112" t="s">
        <v>547</v>
      </c>
      <c r="Q269" s="233" t="s">
        <v>60</v>
      </c>
      <c r="R269" s="249"/>
    </row>
    <row r="270" ht="59" customHeight="1" spans="1:18">
      <c r="A270" s="89">
        <v>264</v>
      </c>
      <c r="B270" s="232" t="s">
        <v>641</v>
      </c>
      <c r="C270" s="168" t="s">
        <v>25</v>
      </c>
      <c r="D270" s="104" t="s">
        <v>134</v>
      </c>
      <c r="E270" s="233" t="s">
        <v>276</v>
      </c>
      <c r="F270" s="111" t="s">
        <v>642</v>
      </c>
      <c r="G270" s="234">
        <v>38.5</v>
      </c>
      <c r="H270" s="234"/>
      <c r="I270" s="234">
        <v>38.5</v>
      </c>
      <c r="J270" s="168"/>
      <c r="K270" s="168"/>
      <c r="L270" s="113" t="s">
        <v>632</v>
      </c>
      <c r="M270" s="245">
        <v>3</v>
      </c>
      <c r="N270" s="243">
        <v>0.0077</v>
      </c>
      <c r="O270" s="244">
        <v>0.07084</v>
      </c>
      <c r="P270" s="112" t="s">
        <v>547</v>
      </c>
      <c r="Q270" s="233" t="s">
        <v>276</v>
      </c>
      <c r="R270" s="249"/>
    </row>
    <row r="271" ht="36" spans="1:18">
      <c r="A271" s="89">
        <v>265</v>
      </c>
      <c r="B271" s="232" t="s">
        <v>643</v>
      </c>
      <c r="C271" s="168" t="s">
        <v>25</v>
      </c>
      <c r="D271" s="104" t="s">
        <v>134</v>
      </c>
      <c r="E271" s="233" t="s">
        <v>333</v>
      </c>
      <c r="F271" s="111" t="s">
        <v>644</v>
      </c>
      <c r="G271" s="234">
        <v>42</v>
      </c>
      <c r="H271" s="234"/>
      <c r="I271" s="234">
        <v>42</v>
      </c>
      <c r="J271" s="246"/>
      <c r="K271" s="246"/>
      <c r="L271" s="113" t="s">
        <v>632</v>
      </c>
      <c r="M271" s="149">
        <v>3</v>
      </c>
      <c r="N271" s="243">
        <v>0.0084</v>
      </c>
      <c r="O271" s="244">
        <v>0.08568</v>
      </c>
      <c r="P271" s="112" t="s">
        <v>547</v>
      </c>
      <c r="Q271" s="233" t="s">
        <v>333</v>
      </c>
      <c r="R271" s="249"/>
    </row>
    <row r="272" ht="36" spans="1:18">
      <c r="A272" s="89">
        <v>266</v>
      </c>
      <c r="B272" s="232" t="s">
        <v>645</v>
      </c>
      <c r="C272" s="168" t="s">
        <v>25</v>
      </c>
      <c r="D272" s="104" t="s">
        <v>134</v>
      </c>
      <c r="E272" s="233" t="s">
        <v>99</v>
      </c>
      <c r="F272" s="111" t="s">
        <v>646</v>
      </c>
      <c r="G272" s="234">
        <v>33</v>
      </c>
      <c r="H272" s="234"/>
      <c r="I272" s="234">
        <v>33</v>
      </c>
      <c r="J272" s="246"/>
      <c r="K272" s="246"/>
      <c r="L272" s="113" t="s">
        <v>632</v>
      </c>
      <c r="M272" s="146">
        <v>3</v>
      </c>
      <c r="N272" s="243">
        <v>0.0066</v>
      </c>
      <c r="O272" s="244">
        <v>0.07392</v>
      </c>
      <c r="P272" s="112" t="s">
        <v>547</v>
      </c>
      <c r="Q272" s="233" t="s">
        <v>99</v>
      </c>
      <c r="R272" s="249"/>
    </row>
    <row r="273" ht="62" customHeight="1" spans="1:18">
      <c r="A273" s="89">
        <v>267</v>
      </c>
      <c r="B273" s="230" t="s">
        <v>647</v>
      </c>
      <c r="C273" s="168"/>
      <c r="D273" s="104"/>
      <c r="E273" s="112"/>
      <c r="F273" s="111"/>
      <c r="G273" s="110">
        <f>SUM(G274:G288)</f>
        <v>632.5</v>
      </c>
      <c r="H273" s="110"/>
      <c r="I273" s="110">
        <f>SUM(I274:I288)</f>
        <v>632.5</v>
      </c>
      <c r="J273" s="246"/>
      <c r="K273" s="246"/>
      <c r="L273" s="113"/>
      <c r="M273" s="146"/>
      <c r="N273" s="243"/>
      <c r="O273" s="244"/>
      <c r="P273" s="112"/>
      <c r="Q273" s="112"/>
      <c r="R273" s="249"/>
    </row>
    <row r="274" ht="36" spans="1:18">
      <c r="A274" s="89">
        <v>268</v>
      </c>
      <c r="B274" s="232" t="s">
        <v>648</v>
      </c>
      <c r="C274" s="168" t="s">
        <v>25</v>
      </c>
      <c r="D274" s="104" t="s">
        <v>134</v>
      </c>
      <c r="E274" s="233" t="s">
        <v>37</v>
      </c>
      <c r="F274" s="111" t="s">
        <v>649</v>
      </c>
      <c r="G274" s="234">
        <v>28.5</v>
      </c>
      <c r="H274" s="234"/>
      <c r="I274" s="234">
        <v>28.5</v>
      </c>
      <c r="J274" s="246"/>
      <c r="K274" s="246"/>
      <c r="L274" s="113" t="s">
        <v>632</v>
      </c>
      <c r="M274" s="146">
        <v>5</v>
      </c>
      <c r="N274" s="243">
        <v>0.0057</v>
      </c>
      <c r="O274" s="244">
        <v>0.07524</v>
      </c>
      <c r="P274" s="112" t="s">
        <v>547</v>
      </c>
      <c r="Q274" s="233" t="s">
        <v>37</v>
      </c>
      <c r="R274" s="249"/>
    </row>
    <row r="275" ht="36" spans="1:18">
      <c r="A275" s="89">
        <v>269</v>
      </c>
      <c r="B275" s="232" t="s">
        <v>650</v>
      </c>
      <c r="C275" s="168" t="s">
        <v>25</v>
      </c>
      <c r="D275" s="104" t="s">
        <v>134</v>
      </c>
      <c r="E275" s="233" t="s">
        <v>43</v>
      </c>
      <c r="F275" s="111" t="s">
        <v>651</v>
      </c>
      <c r="G275" s="234">
        <v>155</v>
      </c>
      <c r="H275" s="234"/>
      <c r="I275" s="234">
        <v>155</v>
      </c>
      <c r="J275" s="246"/>
      <c r="K275" s="246"/>
      <c r="L275" s="113" t="s">
        <v>632</v>
      </c>
      <c r="M275" s="146">
        <v>9</v>
      </c>
      <c r="N275" s="243">
        <v>0.031</v>
      </c>
      <c r="O275" s="244">
        <v>0.4402</v>
      </c>
      <c r="P275" s="112" t="s">
        <v>547</v>
      </c>
      <c r="Q275" s="233" t="s">
        <v>43</v>
      </c>
      <c r="R275" s="249"/>
    </row>
    <row r="276" ht="36" spans="1:18">
      <c r="A276" s="89">
        <v>270</v>
      </c>
      <c r="B276" s="232" t="s">
        <v>652</v>
      </c>
      <c r="C276" s="168" t="s">
        <v>25</v>
      </c>
      <c r="D276" s="104" t="s">
        <v>134</v>
      </c>
      <c r="E276" s="233" t="s">
        <v>49</v>
      </c>
      <c r="F276" s="111" t="s">
        <v>653</v>
      </c>
      <c r="G276" s="234">
        <v>25.5</v>
      </c>
      <c r="H276" s="234"/>
      <c r="I276" s="234">
        <v>25.5</v>
      </c>
      <c r="J276" s="246"/>
      <c r="K276" s="246"/>
      <c r="L276" s="113" t="s">
        <v>632</v>
      </c>
      <c r="M276" s="146">
        <v>4</v>
      </c>
      <c r="N276" s="243">
        <v>0.0051</v>
      </c>
      <c r="O276" s="244">
        <v>0.07752</v>
      </c>
      <c r="P276" s="112" t="s">
        <v>547</v>
      </c>
      <c r="Q276" s="233" t="s">
        <v>49</v>
      </c>
      <c r="R276" s="249"/>
    </row>
    <row r="277" ht="36" spans="1:18">
      <c r="A277" s="89">
        <v>271</v>
      </c>
      <c r="B277" s="232" t="s">
        <v>654</v>
      </c>
      <c r="C277" s="168" t="s">
        <v>25</v>
      </c>
      <c r="D277" s="104" t="s">
        <v>134</v>
      </c>
      <c r="E277" s="233" t="s">
        <v>78</v>
      </c>
      <c r="F277" s="111" t="s">
        <v>655</v>
      </c>
      <c r="G277" s="234">
        <v>25</v>
      </c>
      <c r="H277" s="234"/>
      <c r="I277" s="234">
        <v>25</v>
      </c>
      <c r="J277" s="246"/>
      <c r="K277" s="246"/>
      <c r="L277" s="113" t="s">
        <v>632</v>
      </c>
      <c r="M277" s="146">
        <v>3</v>
      </c>
      <c r="N277" s="243">
        <v>0.005</v>
      </c>
      <c r="O277" s="244">
        <v>0.081</v>
      </c>
      <c r="P277" s="112" t="s">
        <v>547</v>
      </c>
      <c r="Q277" s="233" t="s">
        <v>78</v>
      </c>
      <c r="R277" s="249"/>
    </row>
    <row r="278" ht="36" spans="1:18">
      <c r="A278" s="89">
        <v>272</v>
      </c>
      <c r="B278" s="232" t="s">
        <v>656</v>
      </c>
      <c r="C278" s="168" t="s">
        <v>25</v>
      </c>
      <c r="D278" s="104" t="s">
        <v>134</v>
      </c>
      <c r="E278" s="233" t="s">
        <v>109</v>
      </c>
      <c r="F278" s="111" t="s">
        <v>657</v>
      </c>
      <c r="G278" s="234">
        <v>11.5</v>
      </c>
      <c r="H278" s="234"/>
      <c r="I278" s="234">
        <v>11.5</v>
      </c>
      <c r="J278" s="246"/>
      <c r="K278" s="246"/>
      <c r="L278" s="113" t="s">
        <v>632</v>
      </c>
      <c r="M278" s="146">
        <v>3</v>
      </c>
      <c r="N278" s="243">
        <v>0.0023</v>
      </c>
      <c r="O278" s="244">
        <v>0.03956</v>
      </c>
      <c r="P278" s="112" t="s">
        <v>547</v>
      </c>
      <c r="Q278" s="233" t="s">
        <v>109</v>
      </c>
      <c r="R278" s="249"/>
    </row>
    <row r="279" ht="36" spans="1:18">
      <c r="A279" s="89">
        <v>273</v>
      </c>
      <c r="B279" s="232" t="s">
        <v>658</v>
      </c>
      <c r="C279" s="168" t="s">
        <v>25</v>
      </c>
      <c r="D279" s="104" t="s">
        <v>134</v>
      </c>
      <c r="E279" s="233" t="s">
        <v>60</v>
      </c>
      <c r="F279" s="111" t="s">
        <v>659</v>
      </c>
      <c r="G279" s="234">
        <v>34.5</v>
      </c>
      <c r="H279" s="234"/>
      <c r="I279" s="234">
        <v>34.5</v>
      </c>
      <c r="J279" s="246"/>
      <c r="K279" s="246"/>
      <c r="L279" s="113" t="s">
        <v>632</v>
      </c>
      <c r="M279" s="146">
        <v>8</v>
      </c>
      <c r="N279" s="243">
        <v>0.0069</v>
      </c>
      <c r="O279" s="244">
        <v>0.12558</v>
      </c>
      <c r="P279" s="112" t="s">
        <v>547</v>
      </c>
      <c r="Q279" s="233" t="s">
        <v>60</v>
      </c>
      <c r="R279" s="249"/>
    </row>
    <row r="280" ht="36" spans="1:18">
      <c r="A280" s="89">
        <v>274</v>
      </c>
      <c r="B280" s="232" t="s">
        <v>660</v>
      </c>
      <c r="C280" s="168" t="s">
        <v>25</v>
      </c>
      <c r="D280" s="104" t="s">
        <v>134</v>
      </c>
      <c r="E280" s="233" t="s">
        <v>276</v>
      </c>
      <c r="F280" s="111" t="s">
        <v>661</v>
      </c>
      <c r="G280" s="234">
        <v>26.5</v>
      </c>
      <c r="H280" s="234"/>
      <c r="I280" s="234">
        <v>26.5</v>
      </c>
      <c r="J280" s="246"/>
      <c r="K280" s="246"/>
      <c r="L280" s="113" t="s">
        <v>632</v>
      </c>
      <c r="M280" s="146">
        <v>6</v>
      </c>
      <c r="N280" s="243">
        <v>0.0053</v>
      </c>
      <c r="O280" s="244">
        <v>0.10176</v>
      </c>
      <c r="P280" s="112" t="s">
        <v>547</v>
      </c>
      <c r="Q280" s="233" t="s">
        <v>276</v>
      </c>
      <c r="R280" s="249"/>
    </row>
    <row r="281" ht="36" spans="1:18">
      <c r="A281" s="89">
        <v>275</v>
      </c>
      <c r="B281" s="232" t="s">
        <v>662</v>
      </c>
      <c r="C281" s="168" t="s">
        <v>25</v>
      </c>
      <c r="D281" s="104" t="s">
        <v>134</v>
      </c>
      <c r="E281" s="233" t="s">
        <v>70</v>
      </c>
      <c r="F281" s="111" t="s">
        <v>663</v>
      </c>
      <c r="G281" s="234">
        <v>23</v>
      </c>
      <c r="H281" s="234"/>
      <c r="I281" s="234">
        <v>23</v>
      </c>
      <c r="J281" s="246"/>
      <c r="K281" s="246"/>
      <c r="L281" s="113" t="s">
        <v>632</v>
      </c>
      <c r="M281" s="146">
        <v>9</v>
      </c>
      <c r="N281" s="243">
        <v>0.0046</v>
      </c>
      <c r="O281" s="244">
        <v>0.09292</v>
      </c>
      <c r="P281" s="112" t="s">
        <v>547</v>
      </c>
      <c r="Q281" s="233" t="s">
        <v>70</v>
      </c>
      <c r="R281" s="249"/>
    </row>
    <row r="282" ht="36" spans="1:18">
      <c r="A282" s="89">
        <v>276</v>
      </c>
      <c r="B282" s="232" t="s">
        <v>664</v>
      </c>
      <c r="C282" s="168" t="s">
        <v>25</v>
      </c>
      <c r="D282" s="104" t="s">
        <v>134</v>
      </c>
      <c r="E282" s="233" t="s">
        <v>27</v>
      </c>
      <c r="F282" s="111" t="s">
        <v>665</v>
      </c>
      <c r="G282" s="234">
        <v>64</v>
      </c>
      <c r="H282" s="234"/>
      <c r="I282" s="234">
        <v>64</v>
      </c>
      <c r="J282" s="246"/>
      <c r="K282" s="246"/>
      <c r="L282" s="113" t="s">
        <v>632</v>
      </c>
      <c r="M282" s="146">
        <v>15</v>
      </c>
      <c r="N282" s="243">
        <v>0.0128</v>
      </c>
      <c r="O282" s="244">
        <v>0.27136</v>
      </c>
      <c r="P282" s="112" t="s">
        <v>547</v>
      </c>
      <c r="Q282" s="233" t="s">
        <v>27</v>
      </c>
      <c r="R282" s="249"/>
    </row>
    <row r="283" ht="36" spans="1:18">
      <c r="A283" s="89">
        <v>277</v>
      </c>
      <c r="B283" s="232" t="s">
        <v>666</v>
      </c>
      <c r="C283" s="168" t="s">
        <v>25</v>
      </c>
      <c r="D283" s="104" t="s">
        <v>134</v>
      </c>
      <c r="E283" s="233" t="s">
        <v>83</v>
      </c>
      <c r="F283" s="111" t="s">
        <v>667</v>
      </c>
      <c r="G283" s="234">
        <v>21</v>
      </c>
      <c r="H283" s="234"/>
      <c r="I283" s="234">
        <v>21</v>
      </c>
      <c r="J283" s="246"/>
      <c r="K283" s="246"/>
      <c r="L283" s="113" t="s">
        <v>632</v>
      </c>
      <c r="M283" s="146">
        <v>5</v>
      </c>
      <c r="N283" s="243">
        <v>0.0042</v>
      </c>
      <c r="O283" s="244">
        <v>0.09324</v>
      </c>
      <c r="P283" s="112" t="s">
        <v>547</v>
      </c>
      <c r="Q283" s="233" t="s">
        <v>83</v>
      </c>
      <c r="R283" s="249"/>
    </row>
    <row r="284" ht="36" spans="1:18">
      <c r="A284" s="89">
        <v>278</v>
      </c>
      <c r="B284" s="232" t="s">
        <v>668</v>
      </c>
      <c r="C284" s="168" t="s">
        <v>25</v>
      </c>
      <c r="D284" s="104" t="s">
        <v>134</v>
      </c>
      <c r="E284" s="233" t="s">
        <v>87</v>
      </c>
      <c r="F284" s="111" t="s">
        <v>669</v>
      </c>
      <c r="G284" s="234">
        <v>52</v>
      </c>
      <c r="H284" s="234"/>
      <c r="I284" s="234">
        <v>52</v>
      </c>
      <c r="J284" s="246"/>
      <c r="K284" s="246"/>
      <c r="L284" s="113" t="s">
        <v>632</v>
      </c>
      <c r="M284" s="146">
        <v>12</v>
      </c>
      <c r="N284" s="243">
        <v>0.0104</v>
      </c>
      <c r="O284" s="244">
        <v>0.24128</v>
      </c>
      <c r="P284" s="112" t="s">
        <v>547</v>
      </c>
      <c r="Q284" s="233" t="s">
        <v>87</v>
      </c>
      <c r="R284" s="249"/>
    </row>
    <row r="285" ht="36" spans="1:18">
      <c r="A285" s="89">
        <v>279</v>
      </c>
      <c r="B285" s="232" t="s">
        <v>670</v>
      </c>
      <c r="C285" s="168" t="s">
        <v>25</v>
      </c>
      <c r="D285" s="104" t="s">
        <v>134</v>
      </c>
      <c r="E285" s="233" t="s">
        <v>245</v>
      </c>
      <c r="F285" s="111" t="s">
        <v>671</v>
      </c>
      <c r="G285" s="234">
        <v>12</v>
      </c>
      <c r="H285" s="234"/>
      <c r="I285" s="234">
        <v>12</v>
      </c>
      <c r="J285" s="246"/>
      <c r="K285" s="246"/>
      <c r="L285" s="113" t="s">
        <v>632</v>
      </c>
      <c r="M285" s="146">
        <v>6</v>
      </c>
      <c r="N285" s="243">
        <v>0.0024</v>
      </c>
      <c r="O285" s="244">
        <v>0.05808</v>
      </c>
      <c r="P285" s="112" t="s">
        <v>547</v>
      </c>
      <c r="Q285" s="233" t="s">
        <v>245</v>
      </c>
      <c r="R285" s="249"/>
    </row>
    <row r="286" ht="36" spans="1:18">
      <c r="A286" s="89">
        <v>280</v>
      </c>
      <c r="B286" s="232" t="s">
        <v>672</v>
      </c>
      <c r="C286" s="168" t="s">
        <v>25</v>
      </c>
      <c r="D286" s="104" t="s">
        <v>134</v>
      </c>
      <c r="E286" s="233" t="s">
        <v>333</v>
      </c>
      <c r="F286" s="111" t="s">
        <v>673</v>
      </c>
      <c r="G286" s="234">
        <v>60.5</v>
      </c>
      <c r="H286" s="234"/>
      <c r="I286" s="234">
        <v>60.5</v>
      </c>
      <c r="J286" s="246"/>
      <c r="K286" s="246"/>
      <c r="L286" s="113" t="s">
        <v>632</v>
      </c>
      <c r="M286" s="146">
        <v>6</v>
      </c>
      <c r="N286" s="243">
        <v>0.0121</v>
      </c>
      <c r="O286" s="244">
        <v>0.30492</v>
      </c>
      <c r="P286" s="112" t="s">
        <v>547</v>
      </c>
      <c r="Q286" s="233" t="s">
        <v>333</v>
      </c>
      <c r="R286" s="249"/>
    </row>
    <row r="287" ht="36" spans="1:18">
      <c r="A287" s="89">
        <v>281</v>
      </c>
      <c r="B287" s="232" t="s">
        <v>674</v>
      </c>
      <c r="C287" s="168" t="s">
        <v>25</v>
      </c>
      <c r="D287" s="104" t="s">
        <v>134</v>
      </c>
      <c r="E287" s="233" t="s">
        <v>99</v>
      </c>
      <c r="F287" s="111" t="s">
        <v>675</v>
      </c>
      <c r="G287" s="234">
        <v>47.5</v>
      </c>
      <c r="H287" s="234"/>
      <c r="I287" s="234">
        <v>47.5</v>
      </c>
      <c r="J287" s="246"/>
      <c r="K287" s="246"/>
      <c r="L287" s="113" t="s">
        <v>632</v>
      </c>
      <c r="M287" s="146">
        <v>7</v>
      </c>
      <c r="N287" s="243">
        <v>0.0095</v>
      </c>
      <c r="O287" s="244">
        <v>0.2489</v>
      </c>
      <c r="P287" s="112" t="s">
        <v>547</v>
      </c>
      <c r="Q287" s="233" t="s">
        <v>99</v>
      </c>
      <c r="R287" s="249"/>
    </row>
    <row r="288" ht="36" spans="1:18">
      <c r="A288" s="89">
        <v>282</v>
      </c>
      <c r="B288" s="232" t="s">
        <v>676</v>
      </c>
      <c r="C288" s="168" t="s">
        <v>25</v>
      </c>
      <c r="D288" s="104" t="s">
        <v>134</v>
      </c>
      <c r="E288" s="233" t="s">
        <v>104</v>
      </c>
      <c r="F288" s="111" t="s">
        <v>677</v>
      </c>
      <c r="G288" s="234">
        <v>46</v>
      </c>
      <c r="H288" s="234"/>
      <c r="I288" s="234">
        <v>46</v>
      </c>
      <c r="J288" s="246"/>
      <c r="K288" s="246"/>
      <c r="L288" s="113" t="s">
        <v>632</v>
      </c>
      <c r="M288" s="146">
        <v>10</v>
      </c>
      <c r="N288" s="243">
        <v>0.0092</v>
      </c>
      <c r="O288" s="244">
        <v>0.25024</v>
      </c>
      <c r="P288" s="112" t="s">
        <v>547</v>
      </c>
      <c r="Q288" s="233" t="s">
        <v>104</v>
      </c>
      <c r="R288" s="249"/>
    </row>
    <row r="289" ht="67" customHeight="1" spans="1:18">
      <c r="A289" s="89">
        <v>283</v>
      </c>
      <c r="B289" s="230" t="s">
        <v>678</v>
      </c>
      <c r="C289" s="168"/>
      <c r="D289" s="104"/>
      <c r="E289" s="112"/>
      <c r="F289" s="111"/>
      <c r="G289" s="110">
        <f>SUM(G290:G304)</f>
        <v>1356.5</v>
      </c>
      <c r="H289" s="110"/>
      <c r="I289" s="110">
        <f>SUM(I290:I304)</f>
        <v>1356.5</v>
      </c>
      <c r="J289" s="246"/>
      <c r="K289" s="246"/>
      <c r="L289" s="113"/>
      <c r="M289" s="146"/>
      <c r="N289" s="243"/>
      <c r="O289" s="244"/>
      <c r="P289" s="112"/>
      <c r="Q289" s="112"/>
      <c r="R289" s="249"/>
    </row>
    <row r="290" ht="36" spans="1:18">
      <c r="A290" s="89">
        <v>284</v>
      </c>
      <c r="B290" s="232" t="s">
        <v>679</v>
      </c>
      <c r="C290" s="168" t="s">
        <v>25</v>
      </c>
      <c r="D290" s="104" t="s">
        <v>134</v>
      </c>
      <c r="E290" s="233" t="s">
        <v>37</v>
      </c>
      <c r="F290" s="111" t="s">
        <v>680</v>
      </c>
      <c r="G290" s="235">
        <v>9.5</v>
      </c>
      <c r="H290" s="235"/>
      <c r="I290" s="235">
        <v>9.5</v>
      </c>
      <c r="J290" s="246"/>
      <c r="K290" s="246"/>
      <c r="L290" s="113" t="s">
        <v>632</v>
      </c>
      <c r="M290" s="146">
        <v>5</v>
      </c>
      <c r="N290" s="243">
        <v>0.0019</v>
      </c>
      <c r="O290" s="244">
        <v>0.05548</v>
      </c>
      <c r="P290" s="112" t="s">
        <v>547</v>
      </c>
      <c r="Q290" s="233" t="s">
        <v>37</v>
      </c>
      <c r="R290" s="249"/>
    </row>
    <row r="291" ht="36" spans="1:18">
      <c r="A291" s="89">
        <v>285</v>
      </c>
      <c r="B291" s="232" t="s">
        <v>681</v>
      </c>
      <c r="C291" s="168" t="s">
        <v>25</v>
      </c>
      <c r="D291" s="104" t="s">
        <v>134</v>
      </c>
      <c r="E291" s="233" t="s">
        <v>43</v>
      </c>
      <c r="F291" s="111" t="s">
        <v>682</v>
      </c>
      <c r="G291" s="235">
        <v>350</v>
      </c>
      <c r="H291" s="235"/>
      <c r="I291" s="235">
        <v>350</v>
      </c>
      <c r="J291" s="246"/>
      <c r="K291" s="246"/>
      <c r="L291" s="113" t="s">
        <v>632</v>
      </c>
      <c r="M291" s="146">
        <v>9</v>
      </c>
      <c r="N291" s="243">
        <v>0.07</v>
      </c>
      <c r="O291" s="244">
        <v>2.114</v>
      </c>
      <c r="P291" s="112" t="s">
        <v>547</v>
      </c>
      <c r="Q291" s="233" t="s">
        <v>43</v>
      </c>
      <c r="R291" s="249"/>
    </row>
    <row r="292" ht="36" spans="1:18">
      <c r="A292" s="89">
        <v>286</v>
      </c>
      <c r="B292" s="232" t="s">
        <v>683</v>
      </c>
      <c r="C292" s="168" t="s">
        <v>25</v>
      </c>
      <c r="D292" s="104" t="s">
        <v>134</v>
      </c>
      <c r="E292" s="233" t="s">
        <v>49</v>
      </c>
      <c r="F292" s="111" t="s">
        <v>684</v>
      </c>
      <c r="G292" s="235">
        <v>22.5</v>
      </c>
      <c r="H292" s="235"/>
      <c r="I292" s="235">
        <v>22.5</v>
      </c>
      <c r="J292" s="246"/>
      <c r="K292" s="246"/>
      <c r="L292" s="113" t="s">
        <v>632</v>
      </c>
      <c r="M292" s="146">
        <v>4</v>
      </c>
      <c r="N292" s="243">
        <v>0.0045</v>
      </c>
      <c r="O292" s="244">
        <v>0.1404</v>
      </c>
      <c r="P292" s="112" t="s">
        <v>547</v>
      </c>
      <c r="Q292" s="233" t="s">
        <v>49</v>
      </c>
      <c r="R292" s="249"/>
    </row>
    <row r="293" ht="36" spans="1:18">
      <c r="A293" s="89">
        <v>287</v>
      </c>
      <c r="B293" s="232" t="s">
        <v>685</v>
      </c>
      <c r="C293" s="168" t="s">
        <v>25</v>
      </c>
      <c r="D293" s="104" t="s">
        <v>134</v>
      </c>
      <c r="E293" s="233" t="s">
        <v>78</v>
      </c>
      <c r="F293" s="111" t="s">
        <v>686</v>
      </c>
      <c r="G293" s="235">
        <v>127</v>
      </c>
      <c r="H293" s="235"/>
      <c r="I293" s="235">
        <v>127</v>
      </c>
      <c r="J293" s="246"/>
      <c r="K293" s="246"/>
      <c r="L293" s="113" t="s">
        <v>632</v>
      </c>
      <c r="M293" s="146">
        <v>3</v>
      </c>
      <c r="N293" s="243">
        <v>0.0254</v>
      </c>
      <c r="O293" s="244">
        <v>0.81788</v>
      </c>
      <c r="P293" s="112" t="s">
        <v>547</v>
      </c>
      <c r="Q293" s="233" t="s">
        <v>78</v>
      </c>
      <c r="R293" s="249"/>
    </row>
    <row r="294" ht="36" spans="1:18">
      <c r="A294" s="89">
        <v>288</v>
      </c>
      <c r="B294" s="232" t="s">
        <v>687</v>
      </c>
      <c r="C294" s="168" t="s">
        <v>25</v>
      </c>
      <c r="D294" s="104" t="s">
        <v>134</v>
      </c>
      <c r="E294" s="233" t="s">
        <v>109</v>
      </c>
      <c r="F294" s="111" t="s">
        <v>688</v>
      </c>
      <c r="G294" s="235">
        <v>26.5</v>
      </c>
      <c r="H294" s="235"/>
      <c r="I294" s="235">
        <v>26.5</v>
      </c>
      <c r="J294" s="246"/>
      <c r="K294" s="246"/>
      <c r="L294" s="113" t="s">
        <v>632</v>
      </c>
      <c r="M294" s="146">
        <v>3</v>
      </c>
      <c r="N294" s="243">
        <v>0.0053</v>
      </c>
      <c r="O294" s="244">
        <v>0.17596</v>
      </c>
      <c r="P294" s="112" t="s">
        <v>547</v>
      </c>
      <c r="Q294" s="233" t="s">
        <v>109</v>
      </c>
      <c r="R294" s="249"/>
    </row>
    <row r="295" ht="36" spans="1:18">
      <c r="A295" s="89">
        <v>289</v>
      </c>
      <c r="B295" s="232" t="s">
        <v>689</v>
      </c>
      <c r="C295" s="168" t="s">
        <v>25</v>
      </c>
      <c r="D295" s="104" t="s">
        <v>134</v>
      </c>
      <c r="E295" s="233" t="s">
        <v>276</v>
      </c>
      <c r="F295" s="111" t="s">
        <v>690</v>
      </c>
      <c r="G295" s="235">
        <v>54</v>
      </c>
      <c r="H295" s="235"/>
      <c r="I295" s="235">
        <v>54</v>
      </c>
      <c r="J295" s="246"/>
      <c r="K295" s="246"/>
      <c r="L295" s="113" t="s">
        <v>632</v>
      </c>
      <c r="M295" s="146">
        <v>8</v>
      </c>
      <c r="N295" s="243">
        <v>0.0108</v>
      </c>
      <c r="O295" s="244">
        <v>0.36936</v>
      </c>
      <c r="P295" s="112" t="s">
        <v>547</v>
      </c>
      <c r="Q295" s="233" t="s">
        <v>276</v>
      </c>
      <c r="R295" s="249"/>
    </row>
    <row r="296" ht="36" spans="1:18">
      <c r="A296" s="89">
        <v>290</v>
      </c>
      <c r="B296" s="232" t="s">
        <v>691</v>
      </c>
      <c r="C296" s="168" t="s">
        <v>25</v>
      </c>
      <c r="D296" s="104" t="s">
        <v>134</v>
      </c>
      <c r="E296" s="233" t="s">
        <v>70</v>
      </c>
      <c r="F296" s="111" t="s">
        <v>692</v>
      </c>
      <c r="G296" s="235">
        <v>68</v>
      </c>
      <c r="H296" s="235"/>
      <c r="I296" s="235">
        <v>68</v>
      </c>
      <c r="J296" s="246"/>
      <c r="K296" s="246"/>
      <c r="L296" s="113" t="s">
        <v>632</v>
      </c>
      <c r="M296" s="146">
        <v>9</v>
      </c>
      <c r="N296" s="243">
        <v>0.0136</v>
      </c>
      <c r="O296" s="244">
        <v>0.47872</v>
      </c>
      <c r="P296" s="112" t="s">
        <v>547</v>
      </c>
      <c r="Q296" s="233" t="s">
        <v>70</v>
      </c>
      <c r="R296" s="249"/>
    </row>
    <row r="297" ht="36" spans="1:18">
      <c r="A297" s="89">
        <v>291</v>
      </c>
      <c r="B297" s="232" t="s">
        <v>693</v>
      </c>
      <c r="C297" s="168" t="s">
        <v>25</v>
      </c>
      <c r="D297" s="104" t="s">
        <v>134</v>
      </c>
      <c r="E297" s="233" t="s">
        <v>27</v>
      </c>
      <c r="F297" s="111" t="s">
        <v>694</v>
      </c>
      <c r="G297" s="235">
        <v>185.5</v>
      </c>
      <c r="H297" s="235"/>
      <c r="I297" s="235">
        <v>185.5</v>
      </c>
      <c r="J297" s="246"/>
      <c r="K297" s="246"/>
      <c r="L297" s="113" t="s">
        <v>632</v>
      </c>
      <c r="M297" s="146">
        <v>15</v>
      </c>
      <c r="N297" s="243">
        <v>0.0371</v>
      </c>
      <c r="O297" s="244">
        <v>1.34302</v>
      </c>
      <c r="P297" s="112" t="s">
        <v>547</v>
      </c>
      <c r="Q297" s="233" t="s">
        <v>27</v>
      </c>
      <c r="R297" s="249"/>
    </row>
    <row r="298" ht="36" spans="1:18">
      <c r="A298" s="89">
        <v>292</v>
      </c>
      <c r="B298" s="232" t="s">
        <v>695</v>
      </c>
      <c r="C298" s="168" t="s">
        <v>25</v>
      </c>
      <c r="D298" s="104" t="s">
        <v>134</v>
      </c>
      <c r="E298" s="233" t="s">
        <v>83</v>
      </c>
      <c r="F298" s="111" t="s">
        <v>696</v>
      </c>
      <c r="G298" s="235">
        <v>39.5</v>
      </c>
      <c r="H298" s="235"/>
      <c r="I298" s="235">
        <v>39.5</v>
      </c>
      <c r="J298" s="246"/>
      <c r="K298" s="246"/>
      <c r="L298" s="113" t="s">
        <v>632</v>
      </c>
      <c r="M298" s="146">
        <v>5</v>
      </c>
      <c r="N298" s="243">
        <v>0.0061</v>
      </c>
      <c r="O298" s="244">
        <v>0.22692</v>
      </c>
      <c r="P298" s="112" t="s">
        <v>547</v>
      </c>
      <c r="Q298" s="233" t="s">
        <v>83</v>
      </c>
      <c r="R298" s="249"/>
    </row>
    <row r="299" ht="36" spans="1:18">
      <c r="A299" s="89">
        <v>293</v>
      </c>
      <c r="B299" s="232" t="s">
        <v>697</v>
      </c>
      <c r="C299" s="168" t="s">
        <v>25</v>
      </c>
      <c r="D299" s="104" t="s">
        <v>134</v>
      </c>
      <c r="E299" s="233" t="s">
        <v>87</v>
      </c>
      <c r="F299" s="111" t="s">
        <v>698</v>
      </c>
      <c r="G299" s="235">
        <v>123</v>
      </c>
      <c r="H299" s="235"/>
      <c r="I299" s="235">
        <v>123</v>
      </c>
      <c r="J299" s="246"/>
      <c r="K299" s="246"/>
      <c r="L299" s="113" t="s">
        <v>632</v>
      </c>
      <c r="M299" s="146">
        <v>12</v>
      </c>
      <c r="N299" s="243">
        <v>0.0146</v>
      </c>
      <c r="O299" s="244">
        <v>0.55772</v>
      </c>
      <c r="P299" s="112" t="s">
        <v>547</v>
      </c>
      <c r="Q299" s="233" t="s">
        <v>87</v>
      </c>
      <c r="R299" s="249"/>
    </row>
    <row r="300" ht="36" spans="1:18">
      <c r="A300" s="89">
        <v>294</v>
      </c>
      <c r="B300" s="232" t="s">
        <v>699</v>
      </c>
      <c r="C300" s="168" t="s">
        <v>25</v>
      </c>
      <c r="D300" s="104" t="s">
        <v>134</v>
      </c>
      <c r="E300" s="233" t="s">
        <v>245</v>
      </c>
      <c r="F300" s="111" t="s">
        <v>700</v>
      </c>
      <c r="G300" s="235">
        <v>54</v>
      </c>
      <c r="H300" s="235"/>
      <c r="I300" s="235">
        <v>54</v>
      </c>
      <c r="J300" s="246"/>
      <c r="K300" s="246"/>
      <c r="L300" s="113" t="s">
        <v>632</v>
      </c>
      <c r="M300" s="146">
        <v>6</v>
      </c>
      <c r="N300" s="243">
        <v>0.0108</v>
      </c>
      <c r="O300" s="244">
        <v>0.42336</v>
      </c>
      <c r="P300" s="112" t="s">
        <v>547</v>
      </c>
      <c r="Q300" s="233" t="s">
        <v>245</v>
      </c>
      <c r="R300" s="249"/>
    </row>
    <row r="301" ht="36" spans="1:18">
      <c r="A301" s="89">
        <v>295</v>
      </c>
      <c r="B301" s="232" t="s">
        <v>701</v>
      </c>
      <c r="C301" s="168" t="s">
        <v>25</v>
      </c>
      <c r="D301" s="104" t="s">
        <v>134</v>
      </c>
      <c r="E301" s="233" t="s">
        <v>333</v>
      </c>
      <c r="F301" s="111" t="s">
        <v>702</v>
      </c>
      <c r="G301" s="235">
        <v>75.5</v>
      </c>
      <c r="H301" s="235"/>
      <c r="I301" s="235">
        <v>75.5</v>
      </c>
      <c r="J301" s="246"/>
      <c r="K301" s="246"/>
      <c r="L301" s="113" t="s">
        <v>632</v>
      </c>
      <c r="M301" s="146">
        <v>6</v>
      </c>
      <c r="N301" s="243">
        <v>0.0151</v>
      </c>
      <c r="O301" s="244">
        <v>0.60702</v>
      </c>
      <c r="P301" s="112" t="s">
        <v>547</v>
      </c>
      <c r="Q301" s="233" t="s">
        <v>333</v>
      </c>
      <c r="R301" s="249"/>
    </row>
    <row r="302" ht="36" spans="1:18">
      <c r="A302" s="89">
        <v>296</v>
      </c>
      <c r="B302" s="232" t="s">
        <v>703</v>
      </c>
      <c r="C302" s="168" t="s">
        <v>25</v>
      </c>
      <c r="D302" s="104" t="s">
        <v>134</v>
      </c>
      <c r="E302" s="233" t="s">
        <v>99</v>
      </c>
      <c r="F302" s="111" t="s">
        <v>704</v>
      </c>
      <c r="G302" s="235">
        <v>81</v>
      </c>
      <c r="H302" s="235"/>
      <c r="I302" s="235">
        <v>81</v>
      </c>
      <c r="J302" s="246"/>
      <c r="K302" s="246"/>
      <c r="L302" s="113" t="s">
        <v>632</v>
      </c>
      <c r="M302" s="146">
        <v>7</v>
      </c>
      <c r="N302" s="243">
        <v>0.0162</v>
      </c>
      <c r="O302" s="244">
        <v>0.66744</v>
      </c>
      <c r="P302" s="112" t="s">
        <v>547</v>
      </c>
      <c r="Q302" s="233" t="s">
        <v>99</v>
      </c>
      <c r="R302" s="249"/>
    </row>
    <row r="303" ht="36" spans="1:18">
      <c r="A303" s="89">
        <v>297</v>
      </c>
      <c r="B303" s="232" t="s">
        <v>705</v>
      </c>
      <c r="C303" s="168" t="s">
        <v>25</v>
      </c>
      <c r="D303" s="104" t="s">
        <v>134</v>
      </c>
      <c r="E303" s="233" t="s">
        <v>104</v>
      </c>
      <c r="F303" s="111" t="s">
        <v>706</v>
      </c>
      <c r="G303" s="235">
        <v>78.5</v>
      </c>
      <c r="H303" s="235"/>
      <c r="I303" s="235">
        <v>78.5</v>
      </c>
      <c r="J303" s="246"/>
      <c r="K303" s="246"/>
      <c r="L303" s="113" t="s">
        <v>632</v>
      </c>
      <c r="M303" s="146">
        <v>10</v>
      </c>
      <c r="N303" s="243">
        <v>0.0157</v>
      </c>
      <c r="O303" s="244">
        <v>0.66254</v>
      </c>
      <c r="P303" s="112" t="s">
        <v>547</v>
      </c>
      <c r="Q303" s="233" t="s">
        <v>104</v>
      </c>
      <c r="R303" s="249"/>
    </row>
    <row r="304" ht="36" spans="1:18">
      <c r="A304" s="89">
        <v>298</v>
      </c>
      <c r="B304" s="232" t="s">
        <v>707</v>
      </c>
      <c r="C304" s="168" t="s">
        <v>25</v>
      </c>
      <c r="D304" s="104" t="s">
        <v>134</v>
      </c>
      <c r="E304" s="112" t="s">
        <v>60</v>
      </c>
      <c r="F304" s="111" t="s">
        <v>708</v>
      </c>
      <c r="G304" s="127">
        <v>62</v>
      </c>
      <c r="H304" s="127"/>
      <c r="I304" s="127">
        <v>62</v>
      </c>
      <c r="J304" s="246"/>
      <c r="K304" s="246"/>
      <c r="L304" s="113" t="s">
        <v>632</v>
      </c>
      <c r="M304" s="146">
        <v>8</v>
      </c>
      <c r="N304" s="243">
        <v>0.0124</v>
      </c>
      <c r="O304" s="244">
        <v>0.53568</v>
      </c>
      <c r="P304" s="112" t="s">
        <v>547</v>
      </c>
      <c r="Q304" s="112" t="s">
        <v>60</v>
      </c>
      <c r="R304" s="249"/>
    </row>
    <row r="305" ht="88" customHeight="1" spans="1:18">
      <c r="A305" s="89">
        <v>299</v>
      </c>
      <c r="B305" s="97" t="s">
        <v>709</v>
      </c>
      <c r="C305" s="112"/>
      <c r="D305" s="112"/>
      <c r="E305" s="112"/>
      <c r="F305" s="111"/>
      <c r="G305" s="110">
        <f ca="1" t="shared" ref="G305:I305" si="12">G306+G346+G381+G399+G401+G410+G417+G423+G440+G447</f>
        <v>12125.6168</v>
      </c>
      <c r="H305" s="110">
        <f ca="1" t="shared" si="12"/>
        <v>4285.15</v>
      </c>
      <c r="I305" s="110">
        <f ca="1" t="shared" si="12"/>
        <v>7840.4668</v>
      </c>
      <c r="J305" s="246"/>
      <c r="K305" s="246"/>
      <c r="L305" s="113"/>
      <c r="M305" s="146"/>
      <c r="N305" s="243"/>
      <c r="O305" s="244"/>
      <c r="P305" s="112"/>
      <c r="Q305" s="112"/>
      <c r="R305" s="249"/>
    </row>
    <row r="306" ht="35" customHeight="1" spans="1:18">
      <c r="A306" s="89">
        <v>300</v>
      </c>
      <c r="B306" s="236" t="s">
        <v>710</v>
      </c>
      <c r="C306" s="168"/>
      <c r="D306" s="104"/>
      <c r="E306" s="112"/>
      <c r="F306" s="111"/>
      <c r="G306" s="110">
        <v>2882.53</v>
      </c>
      <c r="H306" s="110">
        <v>942.79</v>
      </c>
      <c r="I306" s="110">
        <v>1939.74</v>
      </c>
      <c r="J306" s="246"/>
      <c r="K306" s="246"/>
      <c r="L306" s="113"/>
      <c r="M306" s="146"/>
      <c r="N306" s="243"/>
      <c r="O306" s="244"/>
      <c r="P306" s="112"/>
      <c r="Q306" s="112"/>
      <c r="R306" s="249"/>
    </row>
    <row r="307" ht="48" spans="1:18">
      <c r="A307" s="89">
        <v>301</v>
      </c>
      <c r="B307" s="237" t="s">
        <v>711</v>
      </c>
      <c r="C307" s="168" t="s">
        <v>25</v>
      </c>
      <c r="D307" s="104" t="s">
        <v>134</v>
      </c>
      <c r="E307" s="233" t="s">
        <v>27</v>
      </c>
      <c r="F307" s="111" t="s">
        <v>712</v>
      </c>
      <c r="G307" s="238">
        <v>6.85</v>
      </c>
      <c r="H307" s="238"/>
      <c r="I307" s="238">
        <v>6.85</v>
      </c>
      <c r="J307" s="105"/>
      <c r="K307" s="105"/>
      <c r="L307" s="247" t="s">
        <v>713</v>
      </c>
      <c r="M307" s="158">
        <v>1</v>
      </c>
      <c r="N307" s="248">
        <v>0.0136</v>
      </c>
      <c r="O307" s="248">
        <v>0.05712</v>
      </c>
      <c r="P307" s="112" t="s">
        <v>547</v>
      </c>
      <c r="Q307" s="233" t="s">
        <v>27</v>
      </c>
      <c r="R307" s="123"/>
    </row>
    <row r="308" ht="36" spans="1:18">
      <c r="A308" s="89">
        <v>302</v>
      </c>
      <c r="B308" s="237" t="s">
        <v>714</v>
      </c>
      <c r="C308" s="168" t="s">
        <v>25</v>
      </c>
      <c r="D308" s="104" t="s">
        <v>134</v>
      </c>
      <c r="E308" s="233" t="s">
        <v>70</v>
      </c>
      <c r="F308" s="111" t="s">
        <v>715</v>
      </c>
      <c r="G308" s="238">
        <v>50.61</v>
      </c>
      <c r="H308" s="238"/>
      <c r="I308" s="238">
        <v>50.61</v>
      </c>
      <c r="J308" s="105"/>
      <c r="K308" s="105"/>
      <c r="L308" s="247" t="s">
        <v>713</v>
      </c>
      <c r="M308" s="158">
        <v>2</v>
      </c>
      <c r="N308" s="248">
        <v>0.0247</v>
      </c>
      <c r="O308" s="248">
        <v>0.10374</v>
      </c>
      <c r="P308" s="112" t="s">
        <v>547</v>
      </c>
      <c r="Q308" s="233" t="s">
        <v>70</v>
      </c>
      <c r="R308" s="123"/>
    </row>
    <row r="309" ht="36" spans="1:18">
      <c r="A309" s="89">
        <v>303</v>
      </c>
      <c r="B309" s="237" t="s">
        <v>716</v>
      </c>
      <c r="C309" s="168" t="s">
        <v>25</v>
      </c>
      <c r="D309" s="104" t="s">
        <v>134</v>
      </c>
      <c r="E309" s="233" t="s">
        <v>70</v>
      </c>
      <c r="F309" s="111" t="s">
        <v>717</v>
      </c>
      <c r="G309" s="238">
        <v>20.98</v>
      </c>
      <c r="H309" s="238"/>
      <c r="I309" s="238">
        <v>20.98</v>
      </c>
      <c r="J309" s="105"/>
      <c r="K309" s="105"/>
      <c r="L309" s="247" t="s">
        <v>713</v>
      </c>
      <c r="M309" s="158">
        <v>1</v>
      </c>
      <c r="N309" s="248">
        <v>0.0161</v>
      </c>
      <c r="O309" s="248">
        <v>0.06762</v>
      </c>
      <c r="P309" s="112" t="s">
        <v>547</v>
      </c>
      <c r="Q309" s="233" t="s">
        <v>70</v>
      </c>
      <c r="R309" s="123"/>
    </row>
    <row r="310" ht="36" spans="1:18">
      <c r="A310" s="89">
        <v>304</v>
      </c>
      <c r="B310" s="237" t="s">
        <v>718</v>
      </c>
      <c r="C310" s="168" t="s">
        <v>25</v>
      </c>
      <c r="D310" s="104" t="s">
        <v>134</v>
      </c>
      <c r="E310" s="233" t="s">
        <v>70</v>
      </c>
      <c r="F310" s="111" t="s">
        <v>719</v>
      </c>
      <c r="G310" s="238">
        <v>46.88</v>
      </c>
      <c r="H310" s="238"/>
      <c r="I310" s="238">
        <v>46.88</v>
      </c>
      <c r="J310" s="105"/>
      <c r="K310" s="105"/>
      <c r="L310" s="247" t="s">
        <v>713</v>
      </c>
      <c r="M310" s="158">
        <v>1</v>
      </c>
      <c r="N310" s="248">
        <v>0.0316</v>
      </c>
      <c r="O310" s="248">
        <v>0.13272</v>
      </c>
      <c r="P310" s="112" t="s">
        <v>547</v>
      </c>
      <c r="Q310" s="233" t="s">
        <v>70</v>
      </c>
      <c r="R310" s="123"/>
    </row>
    <row r="311" ht="36" spans="1:18">
      <c r="A311" s="89">
        <v>305</v>
      </c>
      <c r="B311" s="237" t="s">
        <v>720</v>
      </c>
      <c r="C311" s="168" t="s">
        <v>25</v>
      </c>
      <c r="D311" s="104" t="s">
        <v>134</v>
      </c>
      <c r="E311" s="233" t="s">
        <v>70</v>
      </c>
      <c r="F311" s="111" t="s">
        <v>721</v>
      </c>
      <c r="G311" s="238">
        <v>52.23</v>
      </c>
      <c r="H311" s="238"/>
      <c r="I311" s="238">
        <v>52.23</v>
      </c>
      <c r="J311" s="105"/>
      <c r="K311" s="105"/>
      <c r="L311" s="247" t="s">
        <v>713</v>
      </c>
      <c r="M311" s="158">
        <v>1</v>
      </c>
      <c r="N311" s="248">
        <v>0.0247</v>
      </c>
      <c r="O311" s="248">
        <v>0.10374</v>
      </c>
      <c r="P311" s="112" t="s">
        <v>547</v>
      </c>
      <c r="Q311" s="233" t="s">
        <v>70</v>
      </c>
      <c r="R311" s="123"/>
    </row>
    <row r="312" ht="36" spans="1:18">
      <c r="A312" s="89">
        <v>306</v>
      </c>
      <c r="B312" s="237" t="s">
        <v>722</v>
      </c>
      <c r="C312" s="168" t="s">
        <v>25</v>
      </c>
      <c r="D312" s="104" t="s">
        <v>134</v>
      </c>
      <c r="E312" s="233" t="s">
        <v>333</v>
      </c>
      <c r="F312" s="111" t="s">
        <v>723</v>
      </c>
      <c r="G312" s="238">
        <v>105.11</v>
      </c>
      <c r="H312" s="238"/>
      <c r="I312" s="238">
        <v>105.11</v>
      </c>
      <c r="J312" s="105"/>
      <c r="K312" s="105"/>
      <c r="L312" s="247" t="s">
        <v>713</v>
      </c>
      <c r="M312" s="158">
        <v>1</v>
      </c>
      <c r="N312" s="248">
        <v>0.0255</v>
      </c>
      <c r="O312" s="248">
        <v>0.1071</v>
      </c>
      <c r="P312" s="112" t="s">
        <v>547</v>
      </c>
      <c r="Q312" s="233" t="s">
        <v>333</v>
      </c>
      <c r="R312" s="123"/>
    </row>
    <row r="313" ht="24" spans="1:18">
      <c r="A313" s="89">
        <v>307</v>
      </c>
      <c r="B313" s="237" t="s">
        <v>724</v>
      </c>
      <c r="C313" s="168" t="s">
        <v>25</v>
      </c>
      <c r="D313" s="104" t="s">
        <v>134</v>
      </c>
      <c r="E313" s="233" t="s">
        <v>43</v>
      </c>
      <c r="F313" s="111" t="s">
        <v>725</v>
      </c>
      <c r="G313" s="238">
        <v>21.06</v>
      </c>
      <c r="H313" s="238"/>
      <c r="I313" s="238">
        <v>21.06</v>
      </c>
      <c r="J313" s="105"/>
      <c r="K313" s="105"/>
      <c r="L313" s="247" t="s">
        <v>713</v>
      </c>
      <c r="M313" s="158">
        <v>1</v>
      </c>
      <c r="N313" s="248">
        <v>0.0285</v>
      </c>
      <c r="O313" s="248">
        <v>0.1197</v>
      </c>
      <c r="P313" s="112" t="s">
        <v>547</v>
      </c>
      <c r="Q313" s="233" t="s">
        <v>43</v>
      </c>
      <c r="R313" s="123"/>
    </row>
    <row r="314" ht="24" spans="1:18">
      <c r="A314" s="89">
        <v>308</v>
      </c>
      <c r="B314" s="237" t="s">
        <v>726</v>
      </c>
      <c r="C314" s="168" t="s">
        <v>25</v>
      </c>
      <c r="D314" s="104" t="s">
        <v>134</v>
      </c>
      <c r="E314" s="233" t="s">
        <v>99</v>
      </c>
      <c r="F314" s="111" t="s">
        <v>727</v>
      </c>
      <c r="G314" s="238">
        <v>42.07</v>
      </c>
      <c r="H314" s="238"/>
      <c r="I314" s="238">
        <v>42.07</v>
      </c>
      <c r="J314" s="105"/>
      <c r="K314" s="105"/>
      <c r="L314" s="247" t="s">
        <v>713</v>
      </c>
      <c r="M314" s="158">
        <v>1</v>
      </c>
      <c r="N314" s="248">
        <v>0.0627</v>
      </c>
      <c r="O314" s="248">
        <v>0.26334</v>
      </c>
      <c r="P314" s="112" t="s">
        <v>547</v>
      </c>
      <c r="Q314" s="233" t="s">
        <v>99</v>
      </c>
      <c r="R314" s="123"/>
    </row>
    <row r="315" ht="36" spans="1:18">
      <c r="A315" s="89">
        <v>309</v>
      </c>
      <c r="B315" s="237" t="s">
        <v>728</v>
      </c>
      <c r="C315" s="168" t="s">
        <v>25</v>
      </c>
      <c r="D315" s="104" t="s">
        <v>134</v>
      </c>
      <c r="E315" s="233" t="s">
        <v>333</v>
      </c>
      <c r="F315" s="111" t="s">
        <v>729</v>
      </c>
      <c r="G315" s="238">
        <v>82.32</v>
      </c>
      <c r="H315" s="238"/>
      <c r="I315" s="238">
        <v>82.32</v>
      </c>
      <c r="J315" s="105"/>
      <c r="K315" s="105"/>
      <c r="L315" s="247" t="s">
        <v>713</v>
      </c>
      <c r="M315" s="158">
        <v>1</v>
      </c>
      <c r="N315" s="248">
        <v>0.0255</v>
      </c>
      <c r="O315" s="248">
        <v>0.1071</v>
      </c>
      <c r="P315" s="112" t="s">
        <v>547</v>
      </c>
      <c r="Q315" s="233" t="s">
        <v>333</v>
      </c>
      <c r="R315" s="123"/>
    </row>
    <row r="316" ht="36" spans="1:18">
      <c r="A316" s="89">
        <v>310</v>
      </c>
      <c r="B316" s="237" t="s">
        <v>730</v>
      </c>
      <c r="C316" s="168" t="s">
        <v>25</v>
      </c>
      <c r="D316" s="104" t="s">
        <v>134</v>
      </c>
      <c r="E316" s="233" t="s">
        <v>70</v>
      </c>
      <c r="F316" s="111" t="s">
        <v>731</v>
      </c>
      <c r="G316" s="238">
        <v>44.11</v>
      </c>
      <c r="H316" s="238"/>
      <c r="I316" s="238">
        <v>44.11</v>
      </c>
      <c r="J316" s="105"/>
      <c r="K316" s="105"/>
      <c r="L316" s="247" t="s">
        <v>713</v>
      </c>
      <c r="M316" s="158">
        <v>1</v>
      </c>
      <c r="N316" s="248">
        <v>0.0159</v>
      </c>
      <c r="O316" s="248">
        <v>0.06678</v>
      </c>
      <c r="P316" s="112" t="s">
        <v>547</v>
      </c>
      <c r="Q316" s="233" t="s">
        <v>70</v>
      </c>
      <c r="R316" s="123"/>
    </row>
    <row r="317" ht="36" spans="1:18">
      <c r="A317" s="89">
        <v>311</v>
      </c>
      <c r="B317" s="237" t="s">
        <v>732</v>
      </c>
      <c r="C317" s="168" t="s">
        <v>25</v>
      </c>
      <c r="D317" s="104" t="s">
        <v>134</v>
      </c>
      <c r="E317" s="233" t="s">
        <v>104</v>
      </c>
      <c r="F317" s="111" t="s">
        <v>733</v>
      </c>
      <c r="G317" s="238">
        <v>112.05</v>
      </c>
      <c r="H317" s="238"/>
      <c r="I317" s="238">
        <v>112.05</v>
      </c>
      <c r="J317" s="105"/>
      <c r="K317" s="105"/>
      <c r="L317" s="247" t="s">
        <v>713</v>
      </c>
      <c r="M317" s="158">
        <v>1</v>
      </c>
      <c r="N317" s="248">
        <v>0.0147</v>
      </c>
      <c r="O317" s="248">
        <v>0.06174</v>
      </c>
      <c r="P317" s="112" t="s">
        <v>547</v>
      </c>
      <c r="Q317" s="233" t="s">
        <v>104</v>
      </c>
      <c r="R317" s="123"/>
    </row>
    <row r="318" ht="36" spans="1:18">
      <c r="A318" s="89">
        <v>312</v>
      </c>
      <c r="B318" s="237" t="s">
        <v>734</v>
      </c>
      <c r="C318" s="168" t="s">
        <v>25</v>
      </c>
      <c r="D318" s="104" t="s">
        <v>134</v>
      </c>
      <c r="E318" s="233" t="s">
        <v>60</v>
      </c>
      <c r="F318" s="111" t="s">
        <v>735</v>
      </c>
      <c r="G318" s="238">
        <v>113.99</v>
      </c>
      <c r="H318" s="238"/>
      <c r="I318" s="238">
        <v>113.99</v>
      </c>
      <c r="J318" s="105"/>
      <c r="K318" s="105"/>
      <c r="L318" s="247" t="s">
        <v>713</v>
      </c>
      <c r="M318" s="158">
        <v>1</v>
      </c>
      <c r="N318" s="248">
        <v>0.0242</v>
      </c>
      <c r="O318" s="248">
        <v>0.10164</v>
      </c>
      <c r="P318" s="112" t="s">
        <v>547</v>
      </c>
      <c r="Q318" s="233" t="s">
        <v>60</v>
      </c>
      <c r="R318" s="123"/>
    </row>
    <row r="319" ht="36" spans="1:18">
      <c r="A319" s="89">
        <v>313</v>
      </c>
      <c r="B319" s="237" t="s">
        <v>736</v>
      </c>
      <c r="C319" s="168" t="s">
        <v>25</v>
      </c>
      <c r="D319" s="104" t="s">
        <v>134</v>
      </c>
      <c r="E319" s="233" t="s">
        <v>99</v>
      </c>
      <c r="F319" s="111" t="s">
        <v>737</v>
      </c>
      <c r="G319" s="238">
        <v>14.21</v>
      </c>
      <c r="H319" s="238"/>
      <c r="I319" s="238">
        <v>14.21</v>
      </c>
      <c r="J319" s="105"/>
      <c r="K319" s="105"/>
      <c r="L319" s="247" t="s">
        <v>713</v>
      </c>
      <c r="M319" s="158">
        <v>1</v>
      </c>
      <c r="N319" s="248">
        <v>0.0627</v>
      </c>
      <c r="O319" s="248">
        <v>0.26334</v>
      </c>
      <c r="P319" s="112" t="s">
        <v>547</v>
      </c>
      <c r="Q319" s="233" t="s">
        <v>99</v>
      </c>
      <c r="R319" s="123"/>
    </row>
    <row r="320" ht="36" spans="1:18">
      <c r="A320" s="89">
        <v>314</v>
      </c>
      <c r="B320" s="237" t="s">
        <v>738</v>
      </c>
      <c r="C320" s="168" t="s">
        <v>25</v>
      </c>
      <c r="D320" s="104" t="s">
        <v>134</v>
      </c>
      <c r="E320" s="233" t="s">
        <v>27</v>
      </c>
      <c r="F320" s="111" t="s">
        <v>739</v>
      </c>
      <c r="G320" s="238">
        <v>27.73</v>
      </c>
      <c r="H320" s="238"/>
      <c r="I320" s="238">
        <v>27.73</v>
      </c>
      <c r="J320" s="105"/>
      <c r="K320" s="105"/>
      <c r="L320" s="247" t="s">
        <v>713</v>
      </c>
      <c r="M320" s="158">
        <v>1</v>
      </c>
      <c r="N320" s="248">
        <v>0.0291</v>
      </c>
      <c r="O320" s="248">
        <v>0.12222</v>
      </c>
      <c r="P320" s="112" t="s">
        <v>547</v>
      </c>
      <c r="Q320" s="233" t="s">
        <v>27</v>
      </c>
      <c r="R320" s="123"/>
    </row>
    <row r="321" ht="43" customHeight="1" spans="1:18">
      <c r="A321" s="89">
        <v>315</v>
      </c>
      <c r="B321" s="237" t="s">
        <v>740</v>
      </c>
      <c r="C321" s="168" t="s">
        <v>25</v>
      </c>
      <c r="D321" s="104" t="s">
        <v>134</v>
      </c>
      <c r="E321" s="233" t="s">
        <v>70</v>
      </c>
      <c r="F321" s="111" t="s">
        <v>741</v>
      </c>
      <c r="G321" s="238">
        <v>199.94</v>
      </c>
      <c r="H321" s="238"/>
      <c r="I321" s="238">
        <v>199.94</v>
      </c>
      <c r="J321" s="105"/>
      <c r="K321" s="105"/>
      <c r="L321" s="247" t="s">
        <v>713</v>
      </c>
      <c r="M321" s="158">
        <v>2</v>
      </c>
      <c r="N321" s="248">
        <v>0.0172</v>
      </c>
      <c r="O321" s="248">
        <v>0.07224</v>
      </c>
      <c r="P321" s="112" t="s">
        <v>547</v>
      </c>
      <c r="Q321" s="233" t="s">
        <v>70</v>
      </c>
      <c r="R321" s="123"/>
    </row>
    <row r="322" ht="29" customHeight="1" spans="1:18">
      <c r="A322" s="89">
        <v>316</v>
      </c>
      <c r="B322" s="250" t="s">
        <v>742</v>
      </c>
      <c r="C322" s="168" t="s">
        <v>25</v>
      </c>
      <c r="D322" s="104" t="s">
        <v>134</v>
      </c>
      <c r="E322" s="233" t="s">
        <v>109</v>
      </c>
      <c r="F322" s="111" t="s">
        <v>743</v>
      </c>
      <c r="G322" s="251">
        <v>2</v>
      </c>
      <c r="H322" s="251"/>
      <c r="I322" s="251">
        <v>2</v>
      </c>
      <c r="J322" s="105"/>
      <c r="K322" s="105"/>
      <c r="L322" s="247" t="s">
        <v>713</v>
      </c>
      <c r="M322" s="158">
        <v>1</v>
      </c>
      <c r="N322" s="248">
        <v>0.0204</v>
      </c>
      <c r="O322" s="248">
        <v>0.08568</v>
      </c>
      <c r="P322" s="112" t="s">
        <v>547</v>
      </c>
      <c r="Q322" s="233" t="s">
        <v>109</v>
      </c>
      <c r="R322" s="123"/>
    </row>
    <row r="323" ht="31" customHeight="1" spans="1:18">
      <c r="A323" s="89">
        <v>317</v>
      </c>
      <c r="B323" s="252" t="s">
        <v>744</v>
      </c>
      <c r="C323" s="168" t="s">
        <v>25</v>
      </c>
      <c r="D323" s="104" t="s">
        <v>134</v>
      </c>
      <c r="E323" s="233" t="s">
        <v>109</v>
      </c>
      <c r="F323" s="111" t="s">
        <v>745</v>
      </c>
      <c r="G323" s="253">
        <v>62</v>
      </c>
      <c r="H323" s="253"/>
      <c r="I323" s="253">
        <v>62</v>
      </c>
      <c r="J323" s="105"/>
      <c r="K323" s="105"/>
      <c r="L323" s="247" t="s">
        <v>713</v>
      </c>
      <c r="M323" s="158">
        <v>1</v>
      </c>
      <c r="N323" s="248">
        <v>0.009</v>
      </c>
      <c r="O323" s="248">
        <v>0.0378</v>
      </c>
      <c r="P323" s="112" t="s">
        <v>547</v>
      </c>
      <c r="Q323" s="233" t="s">
        <v>109</v>
      </c>
      <c r="R323" s="123"/>
    </row>
    <row r="324" ht="32" customHeight="1" spans="1:18">
      <c r="A324" s="89">
        <v>318</v>
      </c>
      <c r="B324" s="254" t="s">
        <v>746</v>
      </c>
      <c r="C324" s="168" t="s">
        <v>25</v>
      </c>
      <c r="D324" s="104" t="s">
        <v>134</v>
      </c>
      <c r="E324" s="233" t="s">
        <v>87</v>
      </c>
      <c r="F324" s="111" t="s">
        <v>747</v>
      </c>
      <c r="G324" s="255">
        <v>110</v>
      </c>
      <c r="H324" s="255"/>
      <c r="I324" s="255">
        <v>110</v>
      </c>
      <c r="J324" s="105"/>
      <c r="K324" s="105"/>
      <c r="L324" s="247" t="s">
        <v>713</v>
      </c>
      <c r="M324" s="158">
        <v>1</v>
      </c>
      <c r="N324" s="248">
        <v>0.0172</v>
      </c>
      <c r="O324" s="248">
        <v>0.07224</v>
      </c>
      <c r="P324" s="112" t="s">
        <v>547</v>
      </c>
      <c r="Q324" s="233" t="s">
        <v>87</v>
      </c>
      <c r="R324" s="123"/>
    </row>
    <row r="325" ht="28" customHeight="1" spans="1:18">
      <c r="A325" s="89">
        <v>319</v>
      </c>
      <c r="B325" s="237" t="s">
        <v>748</v>
      </c>
      <c r="C325" s="168" t="s">
        <v>25</v>
      </c>
      <c r="D325" s="104" t="s">
        <v>134</v>
      </c>
      <c r="E325" s="233" t="s">
        <v>87</v>
      </c>
      <c r="F325" s="111" t="s">
        <v>749</v>
      </c>
      <c r="G325" s="255">
        <v>23</v>
      </c>
      <c r="H325" s="255"/>
      <c r="I325" s="255">
        <v>23</v>
      </c>
      <c r="J325" s="105"/>
      <c r="K325" s="105"/>
      <c r="L325" s="247" t="s">
        <v>713</v>
      </c>
      <c r="M325" s="158">
        <v>1</v>
      </c>
      <c r="N325" s="248">
        <v>0.0204</v>
      </c>
      <c r="O325" s="248">
        <v>0.08568</v>
      </c>
      <c r="P325" s="112" t="s">
        <v>547</v>
      </c>
      <c r="Q325" s="233" t="s">
        <v>87</v>
      </c>
      <c r="R325" s="123"/>
    </row>
    <row r="326" ht="30" customHeight="1" spans="1:18">
      <c r="A326" s="89">
        <v>320</v>
      </c>
      <c r="B326" s="254" t="s">
        <v>750</v>
      </c>
      <c r="C326" s="168" t="s">
        <v>25</v>
      </c>
      <c r="D326" s="104" t="s">
        <v>134</v>
      </c>
      <c r="E326" s="233" t="s">
        <v>43</v>
      </c>
      <c r="F326" s="111" t="s">
        <v>751</v>
      </c>
      <c r="G326" s="256">
        <v>60</v>
      </c>
      <c r="H326" s="256"/>
      <c r="I326" s="256">
        <v>60</v>
      </c>
      <c r="J326" s="105"/>
      <c r="K326" s="105"/>
      <c r="L326" s="247" t="s">
        <v>713</v>
      </c>
      <c r="M326" s="158">
        <v>1</v>
      </c>
      <c r="N326" s="248">
        <v>0.0379</v>
      </c>
      <c r="O326" s="248">
        <v>0.15918</v>
      </c>
      <c r="P326" s="112" t="s">
        <v>547</v>
      </c>
      <c r="Q326" s="233" t="s">
        <v>43</v>
      </c>
      <c r="R326" s="123"/>
    </row>
    <row r="327" ht="31" customHeight="1" spans="1:18">
      <c r="A327" s="89">
        <v>321</v>
      </c>
      <c r="B327" s="254" t="s">
        <v>752</v>
      </c>
      <c r="C327" s="168" t="s">
        <v>25</v>
      </c>
      <c r="D327" s="104" t="s">
        <v>134</v>
      </c>
      <c r="E327" s="233" t="s">
        <v>43</v>
      </c>
      <c r="F327" s="111" t="s">
        <v>753</v>
      </c>
      <c r="G327" s="256">
        <v>9</v>
      </c>
      <c r="H327" s="256"/>
      <c r="I327" s="256">
        <v>9</v>
      </c>
      <c r="J327" s="105"/>
      <c r="K327" s="105"/>
      <c r="L327" s="247" t="s">
        <v>713</v>
      </c>
      <c r="M327" s="158">
        <v>1</v>
      </c>
      <c r="N327" s="248">
        <v>0.0289</v>
      </c>
      <c r="O327" s="248">
        <v>0.12138</v>
      </c>
      <c r="P327" s="112" t="s">
        <v>547</v>
      </c>
      <c r="Q327" s="233" t="s">
        <v>43</v>
      </c>
      <c r="R327" s="123"/>
    </row>
    <row r="328" ht="40" customHeight="1" spans="1:18">
      <c r="A328" s="89">
        <v>322</v>
      </c>
      <c r="B328" s="237" t="s">
        <v>754</v>
      </c>
      <c r="C328" s="168" t="s">
        <v>25</v>
      </c>
      <c r="D328" s="104" t="s">
        <v>134</v>
      </c>
      <c r="E328" s="233" t="s">
        <v>276</v>
      </c>
      <c r="F328" s="111" t="s">
        <v>755</v>
      </c>
      <c r="G328" s="257">
        <v>204.5</v>
      </c>
      <c r="H328" s="257"/>
      <c r="I328" s="257">
        <v>204.5</v>
      </c>
      <c r="J328" s="105"/>
      <c r="K328" s="105"/>
      <c r="L328" s="247" t="s">
        <v>713</v>
      </c>
      <c r="M328" s="158">
        <v>1</v>
      </c>
      <c r="N328" s="248">
        <v>0.0287</v>
      </c>
      <c r="O328" s="248">
        <v>0.12054</v>
      </c>
      <c r="P328" s="112" t="s">
        <v>547</v>
      </c>
      <c r="Q328" s="233" t="s">
        <v>276</v>
      </c>
      <c r="R328" s="123"/>
    </row>
    <row r="329" ht="44" customHeight="1" spans="1:18">
      <c r="A329" s="89">
        <v>323</v>
      </c>
      <c r="B329" s="250" t="s">
        <v>756</v>
      </c>
      <c r="C329" s="168" t="s">
        <v>25</v>
      </c>
      <c r="D329" s="104" t="s">
        <v>134</v>
      </c>
      <c r="E329" s="233" t="s">
        <v>99</v>
      </c>
      <c r="F329" s="111" t="s">
        <v>757</v>
      </c>
      <c r="G329" s="251">
        <v>146.2</v>
      </c>
      <c r="H329" s="251"/>
      <c r="I329" s="251">
        <v>146.2</v>
      </c>
      <c r="J329" s="105"/>
      <c r="K329" s="105"/>
      <c r="L329" s="247" t="s">
        <v>713</v>
      </c>
      <c r="M329" s="158">
        <v>1</v>
      </c>
      <c r="N329" s="248">
        <v>0.0207</v>
      </c>
      <c r="O329" s="248">
        <v>0.08694</v>
      </c>
      <c r="P329" s="112" t="s">
        <v>547</v>
      </c>
      <c r="Q329" s="233" t="s">
        <v>99</v>
      </c>
      <c r="R329" s="123"/>
    </row>
    <row r="330" ht="31" customHeight="1" spans="1:18">
      <c r="A330" s="89">
        <v>324</v>
      </c>
      <c r="B330" s="250" t="s">
        <v>758</v>
      </c>
      <c r="C330" s="168" t="s">
        <v>25</v>
      </c>
      <c r="D330" s="104" t="s">
        <v>134</v>
      </c>
      <c r="E330" s="233" t="s">
        <v>99</v>
      </c>
      <c r="F330" s="111" t="s">
        <v>759</v>
      </c>
      <c r="G330" s="251">
        <v>60</v>
      </c>
      <c r="H330" s="251"/>
      <c r="I330" s="251">
        <v>60</v>
      </c>
      <c r="J330" s="105"/>
      <c r="K330" s="105"/>
      <c r="L330" s="247" t="s">
        <v>713</v>
      </c>
      <c r="M330" s="158">
        <v>1</v>
      </c>
      <c r="N330" s="248">
        <v>0.037</v>
      </c>
      <c r="O330" s="248">
        <v>0.1554</v>
      </c>
      <c r="P330" s="112" t="s">
        <v>547</v>
      </c>
      <c r="Q330" s="233" t="s">
        <v>99</v>
      </c>
      <c r="R330" s="123"/>
    </row>
    <row r="331" ht="30" customHeight="1" spans="1:18">
      <c r="A331" s="89">
        <v>325</v>
      </c>
      <c r="B331" s="250" t="s">
        <v>760</v>
      </c>
      <c r="C331" s="168" t="s">
        <v>25</v>
      </c>
      <c r="D331" s="104" t="s">
        <v>134</v>
      </c>
      <c r="E331" s="233" t="s">
        <v>99</v>
      </c>
      <c r="F331" s="111" t="s">
        <v>761</v>
      </c>
      <c r="G331" s="251">
        <v>67.5</v>
      </c>
      <c r="H331" s="251"/>
      <c r="I331" s="251">
        <v>67.5</v>
      </c>
      <c r="J331" s="105"/>
      <c r="K331" s="105"/>
      <c r="L331" s="247" t="s">
        <v>713</v>
      </c>
      <c r="M331" s="158">
        <v>1</v>
      </c>
      <c r="N331" s="248">
        <v>0.037</v>
      </c>
      <c r="O331" s="248">
        <v>0.1554</v>
      </c>
      <c r="P331" s="112" t="s">
        <v>547</v>
      </c>
      <c r="Q331" s="233" t="s">
        <v>99</v>
      </c>
      <c r="R331" s="123"/>
    </row>
    <row r="332" ht="29" customHeight="1" spans="1:18">
      <c r="A332" s="89">
        <v>326</v>
      </c>
      <c r="B332" s="258" t="s">
        <v>762</v>
      </c>
      <c r="C332" s="168" t="s">
        <v>25</v>
      </c>
      <c r="D332" s="104" t="s">
        <v>134</v>
      </c>
      <c r="E332" s="233" t="s">
        <v>49</v>
      </c>
      <c r="F332" s="111" t="s">
        <v>763</v>
      </c>
      <c r="G332" s="251">
        <v>40</v>
      </c>
      <c r="H332" s="251"/>
      <c r="I332" s="251">
        <v>40</v>
      </c>
      <c r="J332" s="105"/>
      <c r="K332" s="105"/>
      <c r="L332" s="247" t="s">
        <v>713</v>
      </c>
      <c r="M332" s="158">
        <v>1</v>
      </c>
      <c r="N332" s="248">
        <v>0.0243</v>
      </c>
      <c r="O332" s="248">
        <v>0.10206</v>
      </c>
      <c r="P332" s="112" t="s">
        <v>547</v>
      </c>
      <c r="Q332" s="233" t="s">
        <v>49</v>
      </c>
      <c r="R332" s="123"/>
    </row>
    <row r="333" ht="45" customHeight="1" spans="1:18">
      <c r="A333" s="89">
        <v>327</v>
      </c>
      <c r="B333" s="259" t="s">
        <v>764</v>
      </c>
      <c r="C333" s="168" t="s">
        <v>25</v>
      </c>
      <c r="D333" s="104" t="s">
        <v>134</v>
      </c>
      <c r="E333" s="233" t="s">
        <v>104</v>
      </c>
      <c r="F333" s="111" t="s">
        <v>765</v>
      </c>
      <c r="G333" s="257">
        <v>137</v>
      </c>
      <c r="H333" s="257"/>
      <c r="I333" s="257">
        <v>137</v>
      </c>
      <c r="J333" s="105"/>
      <c r="K333" s="105"/>
      <c r="L333" s="247" t="s">
        <v>713</v>
      </c>
      <c r="M333" s="158">
        <v>3</v>
      </c>
      <c r="N333" s="248">
        <v>0.0598</v>
      </c>
      <c r="O333" s="248">
        <v>0.25116</v>
      </c>
      <c r="P333" s="112" t="s">
        <v>547</v>
      </c>
      <c r="Q333" s="233" t="s">
        <v>104</v>
      </c>
      <c r="R333" s="123"/>
    </row>
    <row r="334" ht="28" customHeight="1" spans="1:18">
      <c r="A334" s="89">
        <v>328</v>
      </c>
      <c r="B334" s="260" t="s">
        <v>766</v>
      </c>
      <c r="C334" s="168" t="s">
        <v>25</v>
      </c>
      <c r="D334" s="104" t="s">
        <v>134</v>
      </c>
      <c r="E334" s="261" t="s">
        <v>70</v>
      </c>
      <c r="F334" s="111" t="s">
        <v>767</v>
      </c>
      <c r="G334" s="262">
        <f>3500*160/10000</f>
        <v>56</v>
      </c>
      <c r="H334" s="262"/>
      <c r="I334" s="262">
        <f>3500*160/10000</f>
        <v>56</v>
      </c>
      <c r="J334" s="105"/>
      <c r="K334" s="105"/>
      <c r="L334" s="247" t="s">
        <v>713</v>
      </c>
      <c r="M334" s="158">
        <v>1</v>
      </c>
      <c r="N334" s="248">
        <v>0.0146</v>
      </c>
      <c r="O334" s="248">
        <v>0.06132</v>
      </c>
      <c r="P334" s="112" t="s">
        <v>547</v>
      </c>
      <c r="Q334" s="261" t="s">
        <v>70</v>
      </c>
      <c r="R334" s="123"/>
    </row>
    <row r="335" ht="30" customHeight="1" spans="1:18">
      <c r="A335" s="89">
        <v>329</v>
      </c>
      <c r="B335" s="260" t="s">
        <v>768</v>
      </c>
      <c r="C335" s="168" t="s">
        <v>25</v>
      </c>
      <c r="D335" s="104" t="s">
        <v>134</v>
      </c>
      <c r="E335" s="261" t="s">
        <v>70</v>
      </c>
      <c r="F335" s="111" t="s">
        <v>769</v>
      </c>
      <c r="G335" s="262">
        <f>1400*160/10000</f>
        <v>22.4</v>
      </c>
      <c r="H335" s="262"/>
      <c r="I335" s="262">
        <f>1400*160/10000</f>
        <v>22.4</v>
      </c>
      <c r="J335" s="105"/>
      <c r="K335" s="105"/>
      <c r="L335" s="247" t="s">
        <v>713</v>
      </c>
      <c r="M335" s="158">
        <v>1</v>
      </c>
      <c r="N335" s="248">
        <v>0.0172</v>
      </c>
      <c r="O335" s="248">
        <v>0.07224</v>
      </c>
      <c r="P335" s="112" t="s">
        <v>547</v>
      </c>
      <c r="Q335" s="261" t="s">
        <v>70</v>
      </c>
      <c r="R335" s="123"/>
    </row>
    <row r="336" ht="43" customHeight="1" spans="1:18">
      <c r="A336" s="89">
        <v>330</v>
      </c>
      <c r="B336" s="111" t="s">
        <v>770</v>
      </c>
      <c r="C336" s="111" t="s">
        <v>771</v>
      </c>
      <c r="D336" s="104" t="s">
        <v>134</v>
      </c>
      <c r="E336" s="123" t="s">
        <v>772</v>
      </c>
      <c r="F336" s="111" t="s">
        <v>773</v>
      </c>
      <c r="G336" s="262">
        <v>46.93</v>
      </c>
      <c r="H336" s="262">
        <v>46.93</v>
      </c>
      <c r="I336" s="262"/>
      <c r="J336" s="105"/>
      <c r="K336" s="105"/>
      <c r="L336" s="247" t="s">
        <v>774</v>
      </c>
      <c r="M336" s="268">
        <v>1</v>
      </c>
      <c r="N336" s="269">
        <v>0.0169</v>
      </c>
      <c r="O336" s="269">
        <v>0.0784</v>
      </c>
      <c r="P336" s="105" t="s">
        <v>775</v>
      </c>
      <c r="Q336" s="105" t="s">
        <v>775</v>
      </c>
      <c r="R336" s="123"/>
    </row>
    <row r="337" ht="52" customHeight="1" spans="1:18">
      <c r="A337" s="89">
        <v>331</v>
      </c>
      <c r="B337" s="111" t="s">
        <v>776</v>
      </c>
      <c r="C337" s="111" t="s">
        <v>771</v>
      </c>
      <c r="D337" s="104" t="s">
        <v>134</v>
      </c>
      <c r="E337" s="123" t="s">
        <v>777</v>
      </c>
      <c r="F337" s="111" t="s">
        <v>778</v>
      </c>
      <c r="G337" s="262">
        <v>31</v>
      </c>
      <c r="H337" s="262">
        <v>31</v>
      </c>
      <c r="I337" s="262"/>
      <c r="J337" s="105"/>
      <c r="K337" s="105"/>
      <c r="L337" s="247" t="s">
        <v>779</v>
      </c>
      <c r="M337" s="268">
        <v>1</v>
      </c>
      <c r="N337" s="269">
        <v>0.0177</v>
      </c>
      <c r="O337" s="269">
        <v>0.0719</v>
      </c>
      <c r="P337" s="105" t="s">
        <v>775</v>
      </c>
      <c r="Q337" s="105" t="s">
        <v>775</v>
      </c>
      <c r="R337" s="123"/>
    </row>
    <row r="338" ht="57" customHeight="1" spans="1:18">
      <c r="A338" s="89">
        <v>332</v>
      </c>
      <c r="B338" s="111" t="s">
        <v>780</v>
      </c>
      <c r="C338" s="111" t="s">
        <v>771</v>
      </c>
      <c r="D338" s="104" t="s">
        <v>134</v>
      </c>
      <c r="E338" s="123" t="s">
        <v>781</v>
      </c>
      <c r="F338" s="111" t="s">
        <v>782</v>
      </c>
      <c r="G338" s="262">
        <v>46.97</v>
      </c>
      <c r="H338" s="262">
        <v>46.97</v>
      </c>
      <c r="I338" s="262"/>
      <c r="J338" s="105"/>
      <c r="K338" s="105"/>
      <c r="L338" s="247" t="s">
        <v>774</v>
      </c>
      <c r="M338" s="268">
        <v>1</v>
      </c>
      <c r="N338" s="269">
        <v>0.0045</v>
      </c>
      <c r="O338" s="269">
        <v>0.0207</v>
      </c>
      <c r="P338" s="105" t="s">
        <v>775</v>
      </c>
      <c r="Q338" s="105" t="s">
        <v>775</v>
      </c>
      <c r="R338" s="123"/>
    </row>
    <row r="339" ht="42" customHeight="1" spans="1:18">
      <c r="A339" s="89">
        <v>333</v>
      </c>
      <c r="B339" s="111" t="s">
        <v>783</v>
      </c>
      <c r="C339" s="111" t="s">
        <v>771</v>
      </c>
      <c r="D339" s="104" t="s">
        <v>134</v>
      </c>
      <c r="E339" s="123" t="s">
        <v>784</v>
      </c>
      <c r="F339" s="111" t="s">
        <v>785</v>
      </c>
      <c r="G339" s="262">
        <v>100</v>
      </c>
      <c r="H339" s="262">
        <v>100</v>
      </c>
      <c r="I339" s="262"/>
      <c r="J339" s="105"/>
      <c r="K339" s="105"/>
      <c r="L339" s="247" t="s">
        <v>779</v>
      </c>
      <c r="M339" s="268">
        <v>1</v>
      </c>
      <c r="N339" s="269">
        <v>0.0129</v>
      </c>
      <c r="O339" s="269">
        <v>0.0518</v>
      </c>
      <c r="P339" s="105" t="s">
        <v>775</v>
      </c>
      <c r="Q339" s="105" t="s">
        <v>775</v>
      </c>
      <c r="R339" s="123"/>
    </row>
    <row r="340" ht="36" spans="1:18">
      <c r="A340" s="89">
        <v>334</v>
      </c>
      <c r="B340" s="111" t="s">
        <v>786</v>
      </c>
      <c r="C340" s="111" t="s">
        <v>771</v>
      </c>
      <c r="D340" s="104" t="s">
        <v>134</v>
      </c>
      <c r="E340" s="123" t="s">
        <v>787</v>
      </c>
      <c r="F340" s="111" t="s">
        <v>788</v>
      </c>
      <c r="G340" s="262">
        <v>11.89</v>
      </c>
      <c r="H340" s="262">
        <v>11.89</v>
      </c>
      <c r="I340" s="262"/>
      <c r="J340" s="105"/>
      <c r="K340" s="105"/>
      <c r="L340" s="247" t="s">
        <v>774</v>
      </c>
      <c r="M340" s="268">
        <v>1</v>
      </c>
      <c r="N340" s="269">
        <v>0.0103</v>
      </c>
      <c r="O340" s="269">
        <v>0.0472</v>
      </c>
      <c r="P340" s="105" t="s">
        <v>775</v>
      </c>
      <c r="Q340" s="105" t="s">
        <v>775</v>
      </c>
      <c r="R340" s="123"/>
    </row>
    <row r="341" ht="41" customHeight="1" spans="1:18">
      <c r="A341" s="89">
        <v>335</v>
      </c>
      <c r="B341" s="111" t="s">
        <v>789</v>
      </c>
      <c r="C341" s="111" t="s">
        <v>771</v>
      </c>
      <c r="D341" s="104" t="s">
        <v>134</v>
      </c>
      <c r="E341" s="123" t="s">
        <v>790</v>
      </c>
      <c r="F341" s="111" t="s">
        <v>791</v>
      </c>
      <c r="G341" s="262">
        <v>130</v>
      </c>
      <c r="H341" s="262">
        <v>130</v>
      </c>
      <c r="I341" s="262"/>
      <c r="J341" s="105"/>
      <c r="K341" s="105"/>
      <c r="L341" s="247" t="s">
        <v>774</v>
      </c>
      <c r="M341" s="268">
        <v>1</v>
      </c>
      <c r="N341" s="269">
        <v>0.0023</v>
      </c>
      <c r="O341" s="269">
        <v>0.0103</v>
      </c>
      <c r="P341" s="105" t="s">
        <v>775</v>
      </c>
      <c r="Q341" s="105" t="s">
        <v>775</v>
      </c>
      <c r="R341" s="123"/>
    </row>
    <row r="342" ht="43" customHeight="1" spans="1:18">
      <c r="A342" s="89">
        <v>336</v>
      </c>
      <c r="B342" s="111" t="s">
        <v>792</v>
      </c>
      <c r="C342" s="111" t="s">
        <v>771</v>
      </c>
      <c r="D342" s="104" t="s">
        <v>134</v>
      </c>
      <c r="E342" s="123" t="s">
        <v>793</v>
      </c>
      <c r="F342" s="111" t="s">
        <v>794</v>
      </c>
      <c r="G342" s="262">
        <v>95</v>
      </c>
      <c r="H342" s="262">
        <v>95</v>
      </c>
      <c r="I342" s="262"/>
      <c r="J342" s="105"/>
      <c r="K342" s="105"/>
      <c r="L342" s="247" t="s">
        <v>774</v>
      </c>
      <c r="M342" s="268">
        <v>1</v>
      </c>
      <c r="N342" s="269">
        <v>0.0155</v>
      </c>
      <c r="O342" s="269">
        <v>0.0748</v>
      </c>
      <c r="P342" s="105" t="s">
        <v>775</v>
      </c>
      <c r="Q342" s="105" t="s">
        <v>775</v>
      </c>
      <c r="R342" s="123"/>
    </row>
    <row r="343" ht="34" customHeight="1" spans="1:18">
      <c r="A343" s="89">
        <v>337</v>
      </c>
      <c r="B343" s="111" t="s">
        <v>795</v>
      </c>
      <c r="C343" s="111" t="s">
        <v>25</v>
      </c>
      <c r="D343" s="104" t="s">
        <v>134</v>
      </c>
      <c r="E343" s="123" t="s">
        <v>245</v>
      </c>
      <c r="F343" s="111" t="s">
        <v>796</v>
      </c>
      <c r="G343" s="262">
        <v>170</v>
      </c>
      <c r="H343" s="262">
        <v>170</v>
      </c>
      <c r="I343" s="262"/>
      <c r="J343" s="105"/>
      <c r="K343" s="105"/>
      <c r="L343" s="247" t="s">
        <v>774</v>
      </c>
      <c r="M343" s="268">
        <v>1</v>
      </c>
      <c r="N343" s="269">
        <v>0.0042</v>
      </c>
      <c r="O343" s="269">
        <v>0.0166</v>
      </c>
      <c r="P343" s="105" t="s">
        <v>775</v>
      </c>
      <c r="Q343" s="105" t="s">
        <v>775</v>
      </c>
      <c r="R343" s="123"/>
    </row>
    <row r="344" ht="39" customHeight="1" spans="1:18">
      <c r="A344" s="89">
        <v>338</v>
      </c>
      <c r="B344" s="111" t="s">
        <v>797</v>
      </c>
      <c r="C344" s="111" t="s">
        <v>798</v>
      </c>
      <c r="D344" s="104" t="s">
        <v>134</v>
      </c>
      <c r="E344" s="123" t="s">
        <v>799</v>
      </c>
      <c r="F344" s="111" t="s">
        <v>800</v>
      </c>
      <c r="G344" s="262">
        <v>31</v>
      </c>
      <c r="H344" s="262">
        <v>31</v>
      </c>
      <c r="I344" s="262"/>
      <c r="J344" s="105"/>
      <c r="K344" s="105"/>
      <c r="L344" s="247" t="s">
        <v>774</v>
      </c>
      <c r="M344" s="268">
        <v>1</v>
      </c>
      <c r="N344" s="269">
        <v>0.004</v>
      </c>
      <c r="O344" s="269">
        <v>0.0206</v>
      </c>
      <c r="P344" s="105" t="s">
        <v>775</v>
      </c>
      <c r="Q344" s="105" t="s">
        <v>775</v>
      </c>
      <c r="R344" s="123"/>
    </row>
    <row r="345" ht="36" customHeight="1" spans="1:18">
      <c r="A345" s="89">
        <v>339</v>
      </c>
      <c r="B345" s="111" t="s">
        <v>801</v>
      </c>
      <c r="C345" s="111" t="s">
        <v>771</v>
      </c>
      <c r="D345" s="104" t="s">
        <v>134</v>
      </c>
      <c r="E345" s="123" t="s">
        <v>802</v>
      </c>
      <c r="F345" s="111" t="s">
        <v>803</v>
      </c>
      <c r="G345" s="262">
        <v>280</v>
      </c>
      <c r="H345" s="262">
        <v>280</v>
      </c>
      <c r="I345" s="262"/>
      <c r="J345" s="105"/>
      <c r="K345" s="105"/>
      <c r="L345" s="247" t="s">
        <v>774</v>
      </c>
      <c r="M345" s="268">
        <v>21</v>
      </c>
      <c r="N345" s="269">
        <v>0.1788</v>
      </c>
      <c r="O345" s="269">
        <v>0.7601</v>
      </c>
      <c r="P345" s="105" t="s">
        <v>775</v>
      </c>
      <c r="Q345" s="105" t="s">
        <v>775</v>
      </c>
      <c r="R345" s="123"/>
    </row>
    <row r="346" ht="37" customHeight="1" spans="1:18">
      <c r="A346" s="89">
        <v>340</v>
      </c>
      <c r="B346" s="236" t="s">
        <v>804</v>
      </c>
      <c r="C346" s="123"/>
      <c r="D346" s="104"/>
      <c r="E346" s="123"/>
      <c r="F346" s="111"/>
      <c r="G346" s="263">
        <f>SUM(G347:G380)</f>
        <v>2314.0368</v>
      </c>
      <c r="H346" s="263"/>
      <c r="I346" s="263">
        <f>SUM(I347:I380)</f>
        <v>2314.0368</v>
      </c>
      <c r="J346" s="105"/>
      <c r="K346" s="105"/>
      <c r="L346" s="247"/>
      <c r="M346" s="158"/>
      <c r="N346" s="270"/>
      <c r="O346" s="270"/>
      <c r="P346" s="123"/>
      <c r="Q346" s="123"/>
      <c r="R346" s="123"/>
    </row>
    <row r="347" ht="36" spans="1:18">
      <c r="A347" s="89">
        <v>341</v>
      </c>
      <c r="B347" s="237" t="s">
        <v>805</v>
      </c>
      <c r="C347" s="168" t="s">
        <v>25</v>
      </c>
      <c r="D347" s="104" t="s">
        <v>134</v>
      </c>
      <c r="E347" s="233" t="s">
        <v>70</v>
      </c>
      <c r="F347" s="111" t="s">
        <v>806</v>
      </c>
      <c r="G347" s="238">
        <v>67.7465</v>
      </c>
      <c r="H347" s="238"/>
      <c r="I347" s="238">
        <v>67.7465</v>
      </c>
      <c r="J347" s="105"/>
      <c r="K347" s="105"/>
      <c r="L347" s="247" t="s">
        <v>713</v>
      </c>
      <c r="M347" s="158">
        <v>1</v>
      </c>
      <c r="N347" s="248">
        <v>0.0247</v>
      </c>
      <c r="O347" s="248">
        <v>0.10374</v>
      </c>
      <c r="P347" s="112" t="s">
        <v>547</v>
      </c>
      <c r="Q347" s="233" t="s">
        <v>70</v>
      </c>
      <c r="R347" s="123"/>
    </row>
    <row r="348" ht="36" spans="1:18">
      <c r="A348" s="89">
        <v>342</v>
      </c>
      <c r="B348" s="237" t="s">
        <v>807</v>
      </c>
      <c r="C348" s="168" t="s">
        <v>25</v>
      </c>
      <c r="D348" s="104" t="s">
        <v>134</v>
      </c>
      <c r="E348" s="233" t="s">
        <v>70</v>
      </c>
      <c r="F348" s="111" t="s">
        <v>808</v>
      </c>
      <c r="G348" s="238">
        <v>161.9665</v>
      </c>
      <c r="H348" s="238"/>
      <c r="I348" s="238">
        <v>161.9665</v>
      </c>
      <c r="J348" s="105"/>
      <c r="K348" s="105"/>
      <c r="L348" s="247" t="s">
        <v>713</v>
      </c>
      <c r="M348" s="158">
        <v>1</v>
      </c>
      <c r="N348" s="248">
        <v>0.0247</v>
      </c>
      <c r="O348" s="248">
        <v>0.10374</v>
      </c>
      <c r="P348" s="112" t="s">
        <v>547</v>
      </c>
      <c r="Q348" s="233" t="s">
        <v>70</v>
      </c>
      <c r="R348" s="123"/>
    </row>
    <row r="349" ht="36" spans="1:18">
      <c r="A349" s="89">
        <v>343</v>
      </c>
      <c r="B349" s="237" t="s">
        <v>809</v>
      </c>
      <c r="C349" s="168" t="s">
        <v>25</v>
      </c>
      <c r="D349" s="104" t="s">
        <v>134</v>
      </c>
      <c r="E349" s="233" t="s">
        <v>70</v>
      </c>
      <c r="F349" s="111" t="s">
        <v>810</v>
      </c>
      <c r="G349" s="238">
        <v>137.0641</v>
      </c>
      <c r="H349" s="238"/>
      <c r="I349" s="238">
        <v>137.0641</v>
      </c>
      <c r="J349" s="105"/>
      <c r="K349" s="105"/>
      <c r="L349" s="247" t="s">
        <v>713</v>
      </c>
      <c r="M349" s="158">
        <v>1</v>
      </c>
      <c r="N349" s="248">
        <v>0.0247</v>
      </c>
      <c r="O349" s="248">
        <v>0.10374</v>
      </c>
      <c r="P349" s="112" t="s">
        <v>547</v>
      </c>
      <c r="Q349" s="233" t="s">
        <v>70</v>
      </c>
      <c r="R349" s="123"/>
    </row>
    <row r="350" ht="36" spans="1:18">
      <c r="A350" s="89">
        <v>344</v>
      </c>
      <c r="B350" s="237" t="s">
        <v>811</v>
      </c>
      <c r="C350" s="168" t="s">
        <v>25</v>
      </c>
      <c r="D350" s="104" t="s">
        <v>134</v>
      </c>
      <c r="E350" s="233" t="s">
        <v>70</v>
      </c>
      <c r="F350" s="111" t="s">
        <v>812</v>
      </c>
      <c r="G350" s="238">
        <v>89.5742</v>
      </c>
      <c r="H350" s="238"/>
      <c r="I350" s="238">
        <v>89.5742</v>
      </c>
      <c r="J350" s="105"/>
      <c r="K350" s="105"/>
      <c r="L350" s="247" t="s">
        <v>713</v>
      </c>
      <c r="M350" s="158">
        <v>1</v>
      </c>
      <c r="N350" s="248">
        <v>0.0288</v>
      </c>
      <c r="O350" s="248">
        <v>0.12096</v>
      </c>
      <c r="P350" s="112" t="s">
        <v>547</v>
      </c>
      <c r="Q350" s="233" t="s">
        <v>70</v>
      </c>
      <c r="R350" s="123"/>
    </row>
    <row r="351" ht="48" spans="1:18">
      <c r="A351" s="89">
        <v>345</v>
      </c>
      <c r="B351" s="237" t="s">
        <v>813</v>
      </c>
      <c r="C351" s="168" t="s">
        <v>25</v>
      </c>
      <c r="D351" s="104" t="s">
        <v>134</v>
      </c>
      <c r="E351" s="233" t="s">
        <v>70</v>
      </c>
      <c r="F351" s="111" t="s">
        <v>814</v>
      </c>
      <c r="G351" s="238">
        <v>90.7318</v>
      </c>
      <c r="H351" s="238"/>
      <c r="I351" s="238">
        <v>90.7318</v>
      </c>
      <c r="J351" s="105"/>
      <c r="K351" s="105"/>
      <c r="L351" s="247" t="s">
        <v>713</v>
      </c>
      <c r="M351" s="158">
        <v>1</v>
      </c>
      <c r="N351" s="248">
        <v>0.0288</v>
      </c>
      <c r="O351" s="248">
        <v>0.12096</v>
      </c>
      <c r="P351" s="112" t="s">
        <v>547</v>
      </c>
      <c r="Q351" s="233" t="s">
        <v>70</v>
      </c>
      <c r="R351" s="123"/>
    </row>
    <row r="352" ht="36" spans="1:18">
      <c r="A352" s="89">
        <v>346</v>
      </c>
      <c r="B352" s="237" t="s">
        <v>815</v>
      </c>
      <c r="C352" s="168" t="s">
        <v>25</v>
      </c>
      <c r="D352" s="104" t="s">
        <v>134</v>
      </c>
      <c r="E352" s="233" t="s">
        <v>70</v>
      </c>
      <c r="F352" s="111" t="s">
        <v>816</v>
      </c>
      <c r="G352" s="238">
        <v>49.1846</v>
      </c>
      <c r="H352" s="238"/>
      <c r="I352" s="238">
        <v>49.1846</v>
      </c>
      <c r="J352" s="105"/>
      <c r="K352" s="105"/>
      <c r="L352" s="247" t="s">
        <v>713</v>
      </c>
      <c r="M352" s="158">
        <v>1</v>
      </c>
      <c r="N352" s="248">
        <v>0.0288</v>
      </c>
      <c r="O352" s="248">
        <v>0.12096</v>
      </c>
      <c r="P352" s="112" t="s">
        <v>547</v>
      </c>
      <c r="Q352" s="233" t="s">
        <v>70</v>
      </c>
      <c r="R352" s="123"/>
    </row>
    <row r="353" ht="36" spans="1:18">
      <c r="A353" s="89">
        <v>347</v>
      </c>
      <c r="B353" s="237" t="s">
        <v>817</v>
      </c>
      <c r="C353" s="168" t="s">
        <v>25</v>
      </c>
      <c r="D353" s="104" t="s">
        <v>134</v>
      </c>
      <c r="E353" s="233" t="s">
        <v>70</v>
      </c>
      <c r="F353" s="111" t="s">
        <v>818</v>
      </c>
      <c r="G353" s="238">
        <v>68.0651</v>
      </c>
      <c r="H353" s="238"/>
      <c r="I353" s="238">
        <v>68.0651</v>
      </c>
      <c r="J353" s="105"/>
      <c r="K353" s="105"/>
      <c r="L353" s="247" t="s">
        <v>713</v>
      </c>
      <c r="M353" s="158">
        <v>1</v>
      </c>
      <c r="N353" s="248">
        <v>0.0161</v>
      </c>
      <c r="O353" s="248">
        <v>0.06762</v>
      </c>
      <c r="P353" s="112" t="s">
        <v>547</v>
      </c>
      <c r="Q353" s="233" t="s">
        <v>70</v>
      </c>
      <c r="R353" s="123"/>
    </row>
    <row r="354" ht="36" spans="1:18">
      <c r="A354" s="89">
        <v>348</v>
      </c>
      <c r="B354" s="237" t="s">
        <v>819</v>
      </c>
      <c r="C354" s="168" t="s">
        <v>25</v>
      </c>
      <c r="D354" s="104" t="s">
        <v>134</v>
      </c>
      <c r="E354" s="233" t="s">
        <v>70</v>
      </c>
      <c r="F354" s="111" t="s">
        <v>820</v>
      </c>
      <c r="G354" s="238">
        <v>24.8456</v>
      </c>
      <c r="H354" s="238"/>
      <c r="I354" s="238">
        <v>24.8456</v>
      </c>
      <c r="J354" s="105"/>
      <c r="K354" s="105"/>
      <c r="L354" s="247" t="s">
        <v>713</v>
      </c>
      <c r="M354" s="158">
        <v>1</v>
      </c>
      <c r="N354" s="248">
        <v>0.0161</v>
      </c>
      <c r="O354" s="248">
        <v>0.06762</v>
      </c>
      <c r="P354" s="112" t="s">
        <v>547</v>
      </c>
      <c r="Q354" s="233" t="s">
        <v>70</v>
      </c>
      <c r="R354" s="123"/>
    </row>
    <row r="355" ht="36" spans="1:18">
      <c r="A355" s="89">
        <v>349</v>
      </c>
      <c r="B355" s="237" t="s">
        <v>821</v>
      </c>
      <c r="C355" s="168" t="s">
        <v>25</v>
      </c>
      <c r="D355" s="104" t="s">
        <v>134</v>
      </c>
      <c r="E355" s="233" t="s">
        <v>70</v>
      </c>
      <c r="F355" s="111" t="s">
        <v>822</v>
      </c>
      <c r="G355" s="238">
        <v>94.5538</v>
      </c>
      <c r="H355" s="238"/>
      <c r="I355" s="238">
        <v>94.5538</v>
      </c>
      <c r="J355" s="105"/>
      <c r="K355" s="105"/>
      <c r="L355" s="247" t="s">
        <v>713</v>
      </c>
      <c r="M355" s="158">
        <v>1</v>
      </c>
      <c r="N355" s="248">
        <v>0.0052</v>
      </c>
      <c r="O355" s="248">
        <v>0.02184</v>
      </c>
      <c r="P355" s="112" t="s">
        <v>547</v>
      </c>
      <c r="Q355" s="233" t="s">
        <v>70</v>
      </c>
      <c r="R355" s="123"/>
    </row>
    <row r="356" ht="36" spans="1:18">
      <c r="A356" s="89">
        <v>350</v>
      </c>
      <c r="B356" s="237" t="s">
        <v>823</v>
      </c>
      <c r="C356" s="168" t="s">
        <v>25</v>
      </c>
      <c r="D356" s="104" t="s">
        <v>134</v>
      </c>
      <c r="E356" s="233" t="s">
        <v>70</v>
      </c>
      <c r="F356" s="111" t="s">
        <v>824</v>
      </c>
      <c r="G356" s="238">
        <v>68.06</v>
      </c>
      <c r="H356" s="238"/>
      <c r="I356" s="238">
        <v>68.06</v>
      </c>
      <c r="J356" s="105"/>
      <c r="K356" s="105"/>
      <c r="L356" s="247" t="s">
        <v>713</v>
      </c>
      <c r="M356" s="158">
        <v>1</v>
      </c>
      <c r="N356" s="248">
        <v>0.002</v>
      </c>
      <c r="O356" s="248">
        <v>0.0084</v>
      </c>
      <c r="P356" s="112" t="s">
        <v>547</v>
      </c>
      <c r="Q356" s="233" t="s">
        <v>70</v>
      </c>
      <c r="R356" s="123"/>
    </row>
    <row r="357" ht="36" spans="1:18">
      <c r="A357" s="89">
        <v>351</v>
      </c>
      <c r="B357" s="237" t="s">
        <v>825</v>
      </c>
      <c r="C357" s="168" t="s">
        <v>25</v>
      </c>
      <c r="D357" s="104" t="s">
        <v>134</v>
      </c>
      <c r="E357" s="233" t="s">
        <v>70</v>
      </c>
      <c r="F357" s="111" t="s">
        <v>826</v>
      </c>
      <c r="G357" s="238">
        <v>109.4435</v>
      </c>
      <c r="H357" s="238"/>
      <c r="I357" s="238">
        <v>109.4435</v>
      </c>
      <c r="J357" s="105"/>
      <c r="K357" s="105"/>
      <c r="L357" s="247" t="s">
        <v>713</v>
      </c>
      <c r="M357" s="158">
        <v>1</v>
      </c>
      <c r="N357" s="248">
        <v>0.002</v>
      </c>
      <c r="O357" s="248">
        <v>0.0084</v>
      </c>
      <c r="P357" s="112" t="s">
        <v>547</v>
      </c>
      <c r="Q357" s="233" t="s">
        <v>70</v>
      </c>
      <c r="R357" s="123"/>
    </row>
    <row r="358" ht="36" spans="1:18">
      <c r="A358" s="89">
        <v>352</v>
      </c>
      <c r="B358" s="237" t="s">
        <v>827</v>
      </c>
      <c r="C358" s="168" t="s">
        <v>25</v>
      </c>
      <c r="D358" s="104" t="s">
        <v>134</v>
      </c>
      <c r="E358" s="233" t="s">
        <v>70</v>
      </c>
      <c r="F358" s="111" t="s">
        <v>828</v>
      </c>
      <c r="G358" s="238">
        <v>38.1674</v>
      </c>
      <c r="H358" s="238"/>
      <c r="I358" s="238">
        <v>38.1674</v>
      </c>
      <c r="J358" s="105"/>
      <c r="K358" s="105"/>
      <c r="L358" s="247" t="s">
        <v>713</v>
      </c>
      <c r="M358" s="158">
        <v>1</v>
      </c>
      <c r="N358" s="248">
        <v>0.0159</v>
      </c>
      <c r="O358" s="248">
        <v>0.06678</v>
      </c>
      <c r="P358" s="112" t="s">
        <v>547</v>
      </c>
      <c r="Q358" s="233" t="s">
        <v>70</v>
      </c>
      <c r="R358" s="123"/>
    </row>
    <row r="359" ht="36" spans="1:18">
      <c r="A359" s="89">
        <v>353</v>
      </c>
      <c r="B359" s="237" t="s">
        <v>829</v>
      </c>
      <c r="C359" s="168" t="s">
        <v>25</v>
      </c>
      <c r="D359" s="104" t="s">
        <v>134</v>
      </c>
      <c r="E359" s="233" t="s">
        <v>70</v>
      </c>
      <c r="F359" s="111" t="s">
        <v>830</v>
      </c>
      <c r="G359" s="238">
        <v>44.411</v>
      </c>
      <c r="H359" s="238"/>
      <c r="I359" s="238">
        <v>44.411</v>
      </c>
      <c r="J359" s="105"/>
      <c r="K359" s="105"/>
      <c r="L359" s="247" t="s">
        <v>713</v>
      </c>
      <c r="M359" s="158">
        <v>1</v>
      </c>
      <c r="N359" s="248">
        <v>0.0159</v>
      </c>
      <c r="O359" s="248">
        <v>0.06678</v>
      </c>
      <c r="P359" s="112" t="s">
        <v>547</v>
      </c>
      <c r="Q359" s="233" t="s">
        <v>70</v>
      </c>
      <c r="R359" s="123"/>
    </row>
    <row r="360" ht="36" spans="1:18">
      <c r="A360" s="89">
        <v>354</v>
      </c>
      <c r="B360" s="237" t="s">
        <v>831</v>
      </c>
      <c r="C360" s="168" t="s">
        <v>25</v>
      </c>
      <c r="D360" s="104" t="s">
        <v>134</v>
      </c>
      <c r="E360" s="233" t="s">
        <v>70</v>
      </c>
      <c r="F360" s="111" t="s">
        <v>832</v>
      </c>
      <c r="G360" s="238">
        <v>38.7818</v>
      </c>
      <c r="H360" s="238"/>
      <c r="I360" s="238">
        <v>38.7818</v>
      </c>
      <c r="J360" s="105"/>
      <c r="K360" s="105"/>
      <c r="L360" s="247" t="s">
        <v>713</v>
      </c>
      <c r="M360" s="158">
        <v>1</v>
      </c>
      <c r="N360" s="248">
        <v>0.0146</v>
      </c>
      <c r="O360" s="248">
        <v>0.06132</v>
      </c>
      <c r="P360" s="112" t="s">
        <v>547</v>
      </c>
      <c r="Q360" s="233" t="s">
        <v>70</v>
      </c>
      <c r="R360" s="123"/>
    </row>
    <row r="361" ht="36" spans="1:18">
      <c r="A361" s="89">
        <v>355</v>
      </c>
      <c r="B361" s="237" t="s">
        <v>833</v>
      </c>
      <c r="C361" s="168" t="s">
        <v>25</v>
      </c>
      <c r="D361" s="104" t="s">
        <v>134</v>
      </c>
      <c r="E361" s="233" t="s">
        <v>70</v>
      </c>
      <c r="F361" s="111" t="s">
        <v>834</v>
      </c>
      <c r="G361" s="238">
        <v>91.5181</v>
      </c>
      <c r="H361" s="238"/>
      <c r="I361" s="238">
        <v>91.5181</v>
      </c>
      <c r="J361" s="105"/>
      <c r="K361" s="105"/>
      <c r="L361" s="247" t="s">
        <v>713</v>
      </c>
      <c r="M361" s="158">
        <v>1</v>
      </c>
      <c r="N361" s="248">
        <v>0.0146</v>
      </c>
      <c r="O361" s="248">
        <v>0.06132</v>
      </c>
      <c r="P361" s="112" t="s">
        <v>547</v>
      </c>
      <c r="Q361" s="233" t="s">
        <v>70</v>
      </c>
      <c r="R361" s="123"/>
    </row>
    <row r="362" ht="24" spans="1:18">
      <c r="A362" s="89">
        <v>356</v>
      </c>
      <c r="B362" s="237" t="s">
        <v>835</v>
      </c>
      <c r="C362" s="168" t="s">
        <v>25</v>
      </c>
      <c r="D362" s="104" t="s">
        <v>134</v>
      </c>
      <c r="E362" s="233" t="s">
        <v>70</v>
      </c>
      <c r="F362" s="111" t="s">
        <v>836</v>
      </c>
      <c r="G362" s="238">
        <v>74.1129</v>
      </c>
      <c r="H362" s="238"/>
      <c r="I362" s="238">
        <v>74.1129</v>
      </c>
      <c r="J362" s="105"/>
      <c r="K362" s="105"/>
      <c r="L362" s="247" t="s">
        <v>713</v>
      </c>
      <c r="M362" s="158">
        <v>1</v>
      </c>
      <c r="N362" s="248">
        <v>0.0146</v>
      </c>
      <c r="O362" s="248">
        <v>0.06132</v>
      </c>
      <c r="P362" s="112" t="s">
        <v>547</v>
      </c>
      <c r="Q362" s="233" t="s">
        <v>70</v>
      </c>
      <c r="R362" s="123"/>
    </row>
    <row r="363" ht="36" spans="1:18">
      <c r="A363" s="89">
        <v>357</v>
      </c>
      <c r="B363" s="237" t="s">
        <v>837</v>
      </c>
      <c r="C363" s="168" t="s">
        <v>25</v>
      </c>
      <c r="D363" s="104" t="s">
        <v>134</v>
      </c>
      <c r="E363" s="233" t="s">
        <v>70</v>
      </c>
      <c r="F363" s="111" t="s">
        <v>838</v>
      </c>
      <c r="G363" s="238">
        <v>41.1456</v>
      </c>
      <c r="H363" s="238"/>
      <c r="I363" s="238">
        <v>41.1456</v>
      </c>
      <c r="J363" s="105"/>
      <c r="K363" s="105"/>
      <c r="L363" s="247" t="s">
        <v>713</v>
      </c>
      <c r="M363" s="158">
        <v>1</v>
      </c>
      <c r="N363" s="248">
        <v>0.0146</v>
      </c>
      <c r="O363" s="248">
        <v>0.06132</v>
      </c>
      <c r="P363" s="112" t="s">
        <v>547</v>
      </c>
      <c r="Q363" s="233" t="s">
        <v>70</v>
      </c>
      <c r="R363" s="123"/>
    </row>
    <row r="364" ht="36" spans="1:18">
      <c r="A364" s="89">
        <v>358</v>
      </c>
      <c r="B364" s="237" t="s">
        <v>839</v>
      </c>
      <c r="C364" s="168" t="s">
        <v>25</v>
      </c>
      <c r="D364" s="104" t="s">
        <v>134</v>
      </c>
      <c r="E364" s="233" t="s">
        <v>27</v>
      </c>
      <c r="F364" s="111" t="s">
        <v>840</v>
      </c>
      <c r="G364" s="238">
        <v>88.1573</v>
      </c>
      <c r="H364" s="238"/>
      <c r="I364" s="238">
        <v>88.1573</v>
      </c>
      <c r="J364" s="105"/>
      <c r="K364" s="105"/>
      <c r="L364" s="247" t="s">
        <v>713</v>
      </c>
      <c r="M364" s="158">
        <v>1</v>
      </c>
      <c r="N364" s="248">
        <v>0.0314</v>
      </c>
      <c r="O364" s="248">
        <v>0.13188</v>
      </c>
      <c r="P364" s="112" t="s">
        <v>547</v>
      </c>
      <c r="Q364" s="233" t="s">
        <v>27</v>
      </c>
      <c r="R364" s="123"/>
    </row>
    <row r="365" ht="24" spans="1:18">
      <c r="A365" s="89">
        <v>359</v>
      </c>
      <c r="B365" s="237" t="s">
        <v>841</v>
      </c>
      <c r="C365" s="168" t="s">
        <v>25</v>
      </c>
      <c r="D365" s="104" t="s">
        <v>134</v>
      </c>
      <c r="E365" s="233" t="s">
        <v>27</v>
      </c>
      <c r="F365" s="111" t="s">
        <v>842</v>
      </c>
      <c r="G365" s="238">
        <v>48.6527</v>
      </c>
      <c r="H365" s="238"/>
      <c r="I365" s="238">
        <v>48.6527</v>
      </c>
      <c r="J365" s="105"/>
      <c r="K365" s="105"/>
      <c r="L365" s="247" t="s">
        <v>713</v>
      </c>
      <c r="M365" s="158">
        <v>1</v>
      </c>
      <c r="N365" s="248">
        <v>0.0249</v>
      </c>
      <c r="O365" s="248">
        <v>0.10458</v>
      </c>
      <c r="P365" s="112" t="s">
        <v>547</v>
      </c>
      <c r="Q365" s="233" t="s">
        <v>27</v>
      </c>
      <c r="R365" s="123"/>
    </row>
    <row r="366" ht="36" spans="1:18">
      <c r="A366" s="89">
        <v>360</v>
      </c>
      <c r="B366" s="237" t="s">
        <v>843</v>
      </c>
      <c r="C366" s="168" t="s">
        <v>25</v>
      </c>
      <c r="D366" s="104" t="s">
        <v>134</v>
      </c>
      <c r="E366" s="233" t="s">
        <v>27</v>
      </c>
      <c r="F366" s="111" t="s">
        <v>844</v>
      </c>
      <c r="G366" s="238">
        <v>32.4222</v>
      </c>
      <c r="H366" s="238"/>
      <c r="I366" s="238">
        <v>32.4222</v>
      </c>
      <c r="J366" s="105"/>
      <c r="K366" s="105"/>
      <c r="L366" s="247" t="s">
        <v>713</v>
      </c>
      <c r="M366" s="158">
        <v>1</v>
      </c>
      <c r="N366" s="248">
        <v>0.0291</v>
      </c>
      <c r="O366" s="248">
        <v>0.12222</v>
      </c>
      <c r="P366" s="112" t="s">
        <v>547</v>
      </c>
      <c r="Q366" s="233" t="s">
        <v>27</v>
      </c>
      <c r="R366" s="123"/>
    </row>
    <row r="367" ht="36" spans="1:18">
      <c r="A367" s="89">
        <v>361</v>
      </c>
      <c r="B367" s="237" t="s">
        <v>845</v>
      </c>
      <c r="C367" s="168" t="s">
        <v>25</v>
      </c>
      <c r="D367" s="104" t="s">
        <v>134</v>
      </c>
      <c r="E367" s="233" t="s">
        <v>27</v>
      </c>
      <c r="F367" s="111" t="s">
        <v>846</v>
      </c>
      <c r="G367" s="238">
        <v>24.806</v>
      </c>
      <c r="H367" s="238"/>
      <c r="I367" s="238">
        <v>24.806</v>
      </c>
      <c r="J367" s="105"/>
      <c r="K367" s="105"/>
      <c r="L367" s="247" t="s">
        <v>713</v>
      </c>
      <c r="M367" s="158">
        <v>1</v>
      </c>
      <c r="N367" s="248">
        <v>0.0291</v>
      </c>
      <c r="O367" s="248">
        <v>0.12222</v>
      </c>
      <c r="P367" s="112" t="s">
        <v>547</v>
      </c>
      <c r="Q367" s="233" t="s">
        <v>27</v>
      </c>
      <c r="R367" s="123"/>
    </row>
    <row r="368" ht="36" spans="1:18">
      <c r="A368" s="89">
        <v>362</v>
      </c>
      <c r="B368" s="237" t="s">
        <v>847</v>
      </c>
      <c r="C368" s="168" t="s">
        <v>25</v>
      </c>
      <c r="D368" s="104" t="s">
        <v>134</v>
      </c>
      <c r="E368" s="233" t="s">
        <v>27</v>
      </c>
      <c r="F368" s="111" t="s">
        <v>848</v>
      </c>
      <c r="G368" s="238">
        <v>37.1257</v>
      </c>
      <c r="H368" s="238"/>
      <c r="I368" s="238">
        <v>37.1257</v>
      </c>
      <c r="J368" s="105"/>
      <c r="K368" s="105"/>
      <c r="L368" s="247" t="s">
        <v>713</v>
      </c>
      <c r="M368" s="158">
        <v>1</v>
      </c>
      <c r="N368" s="248">
        <v>0.0291</v>
      </c>
      <c r="O368" s="248">
        <v>0.12222</v>
      </c>
      <c r="P368" s="112" t="s">
        <v>547</v>
      </c>
      <c r="Q368" s="233" t="s">
        <v>27</v>
      </c>
      <c r="R368" s="123"/>
    </row>
    <row r="369" ht="36" spans="1:18">
      <c r="A369" s="89">
        <v>363</v>
      </c>
      <c r="B369" s="237" t="s">
        <v>849</v>
      </c>
      <c r="C369" s="168" t="s">
        <v>25</v>
      </c>
      <c r="D369" s="104" t="s">
        <v>134</v>
      </c>
      <c r="E369" s="233" t="s">
        <v>27</v>
      </c>
      <c r="F369" s="111" t="s">
        <v>850</v>
      </c>
      <c r="G369" s="238">
        <v>21.0472</v>
      </c>
      <c r="H369" s="238"/>
      <c r="I369" s="238">
        <v>21.0472</v>
      </c>
      <c r="J369" s="105"/>
      <c r="K369" s="105"/>
      <c r="L369" s="247" t="s">
        <v>713</v>
      </c>
      <c r="M369" s="158">
        <v>1</v>
      </c>
      <c r="N369" s="248">
        <v>0.0291</v>
      </c>
      <c r="O369" s="248">
        <v>0.12222</v>
      </c>
      <c r="P369" s="112" t="s">
        <v>547</v>
      </c>
      <c r="Q369" s="233" t="s">
        <v>27</v>
      </c>
      <c r="R369" s="123"/>
    </row>
    <row r="370" ht="36" spans="1:18">
      <c r="A370" s="89">
        <v>364</v>
      </c>
      <c r="B370" s="237" t="s">
        <v>851</v>
      </c>
      <c r="C370" s="168" t="s">
        <v>25</v>
      </c>
      <c r="D370" s="104" t="s">
        <v>134</v>
      </c>
      <c r="E370" s="233" t="s">
        <v>27</v>
      </c>
      <c r="F370" s="111" t="s">
        <v>852</v>
      </c>
      <c r="G370" s="238">
        <v>48.9665</v>
      </c>
      <c r="H370" s="238"/>
      <c r="I370" s="238">
        <v>48.9665</v>
      </c>
      <c r="J370" s="105"/>
      <c r="K370" s="105"/>
      <c r="L370" s="247" t="s">
        <v>713</v>
      </c>
      <c r="M370" s="158">
        <v>1</v>
      </c>
      <c r="N370" s="248">
        <v>0.0291</v>
      </c>
      <c r="O370" s="248">
        <v>0.12222</v>
      </c>
      <c r="P370" s="112" t="s">
        <v>547</v>
      </c>
      <c r="Q370" s="233" t="s">
        <v>27</v>
      </c>
      <c r="R370" s="123"/>
    </row>
    <row r="371" ht="36" spans="1:18">
      <c r="A371" s="89">
        <v>365</v>
      </c>
      <c r="B371" s="237" t="s">
        <v>853</v>
      </c>
      <c r="C371" s="168" t="s">
        <v>25</v>
      </c>
      <c r="D371" s="104" t="s">
        <v>134</v>
      </c>
      <c r="E371" s="233" t="s">
        <v>27</v>
      </c>
      <c r="F371" s="111" t="s">
        <v>854</v>
      </c>
      <c r="G371" s="238">
        <v>21.8439</v>
      </c>
      <c r="H371" s="238"/>
      <c r="I371" s="238">
        <v>21.8439</v>
      </c>
      <c r="J371" s="105"/>
      <c r="K371" s="105"/>
      <c r="L371" s="247" t="s">
        <v>713</v>
      </c>
      <c r="M371" s="158">
        <v>1</v>
      </c>
      <c r="N371" s="248">
        <v>0.0291</v>
      </c>
      <c r="O371" s="248">
        <v>0.12222</v>
      </c>
      <c r="P371" s="112" t="s">
        <v>547</v>
      </c>
      <c r="Q371" s="233" t="s">
        <v>27</v>
      </c>
      <c r="R371" s="123"/>
    </row>
    <row r="372" ht="36" spans="1:18">
      <c r="A372" s="89">
        <v>366</v>
      </c>
      <c r="B372" s="237" t="s">
        <v>855</v>
      </c>
      <c r="C372" s="168" t="s">
        <v>25</v>
      </c>
      <c r="D372" s="104" t="s">
        <v>134</v>
      </c>
      <c r="E372" s="233" t="s">
        <v>27</v>
      </c>
      <c r="F372" s="111" t="s">
        <v>856</v>
      </c>
      <c r="G372" s="238">
        <v>29.99</v>
      </c>
      <c r="H372" s="238"/>
      <c r="I372" s="238">
        <v>29.99</v>
      </c>
      <c r="J372" s="105"/>
      <c r="K372" s="105"/>
      <c r="L372" s="247" t="s">
        <v>713</v>
      </c>
      <c r="M372" s="158">
        <v>1</v>
      </c>
      <c r="N372" s="248">
        <v>0.0314</v>
      </c>
      <c r="O372" s="248">
        <v>0.13188</v>
      </c>
      <c r="P372" s="112" t="s">
        <v>547</v>
      </c>
      <c r="Q372" s="233" t="s">
        <v>27</v>
      </c>
      <c r="R372" s="123"/>
    </row>
    <row r="373" ht="24" spans="1:18">
      <c r="A373" s="89">
        <v>367</v>
      </c>
      <c r="B373" s="237" t="s">
        <v>857</v>
      </c>
      <c r="C373" s="168" t="s">
        <v>25</v>
      </c>
      <c r="D373" s="104" t="s">
        <v>134</v>
      </c>
      <c r="E373" s="233" t="s">
        <v>27</v>
      </c>
      <c r="F373" s="111" t="s">
        <v>858</v>
      </c>
      <c r="G373" s="238">
        <v>179.4028</v>
      </c>
      <c r="H373" s="238"/>
      <c r="I373" s="238">
        <v>179.4028</v>
      </c>
      <c r="J373" s="105"/>
      <c r="K373" s="105"/>
      <c r="L373" s="247" t="s">
        <v>713</v>
      </c>
      <c r="M373" s="158">
        <v>1</v>
      </c>
      <c r="N373" s="248">
        <v>0.0175</v>
      </c>
      <c r="O373" s="248">
        <v>0.0735</v>
      </c>
      <c r="P373" s="112" t="s">
        <v>547</v>
      </c>
      <c r="Q373" s="233" t="s">
        <v>27</v>
      </c>
      <c r="R373" s="123"/>
    </row>
    <row r="374" ht="24" spans="1:18">
      <c r="A374" s="89">
        <v>368</v>
      </c>
      <c r="B374" s="237" t="s">
        <v>859</v>
      </c>
      <c r="C374" s="168" t="s">
        <v>25</v>
      </c>
      <c r="D374" s="104" t="s">
        <v>134</v>
      </c>
      <c r="E374" s="233" t="s">
        <v>27</v>
      </c>
      <c r="F374" s="111" t="s">
        <v>860</v>
      </c>
      <c r="G374" s="238">
        <v>60.5</v>
      </c>
      <c r="H374" s="238"/>
      <c r="I374" s="238">
        <v>60.5</v>
      </c>
      <c r="J374" s="105"/>
      <c r="K374" s="105"/>
      <c r="L374" s="247" t="s">
        <v>713</v>
      </c>
      <c r="M374" s="158">
        <v>1</v>
      </c>
      <c r="N374" s="248">
        <v>0.0314</v>
      </c>
      <c r="O374" s="248">
        <v>0.13188</v>
      </c>
      <c r="P374" s="112" t="s">
        <v>547</v>
      </c>
      <c r="Q374" s="233" t="s">
        <v>27</v>
      </c>
      <c r="R374" s="123"/>
    </row>
    <row r="375" ht="36" spans="1:18">
      <c r="A375" s="89">
        <v>369</v>
      </c>
      <c r="B375" s="237" t="s">
        <v>861</v>
      </c>
      <c r="C375" s="168" t="s">
        <v>25</v>
      </c>
      <c r="D375" s="104" t="s">
        <v>134</v>
      </c>
      <c r="E375" s="233" t="s">
        <v>27</v>
      </c>
      <c r="F375" s="111" t="s">
        <v>862</v>
      </c>
      <c r="G375" s="238">
        <v>64.5</v>
      </c>
      <c r="H375" s="238"/>
      <c r="I375" s="238">
        <v>64.5</v>
      </c>
      <c r="J375" s="105"/>
      <c r="K375" s="105"/>
      <c r="L375" s="247" t="s">
        <v>713</v>
      </c>
      <c r="M375" s="158">
        <v>1</v>
      </c>
      <c r="N375" s="248">
        <v>0.0178</v>
      </c>
      <c r="O375" s="248">
        <v>0.07476</v>
      </c>
      <c r="P375" s="112" t="s">
        <v>547</v>
      </c>
      <c r="Q375" s="233" t="s">
        <v>27</v>
      </c>
      <c r="R375" s="123"/>
    </row>
    <row r="376" ht="36" spans="1:18">
      <c r="A376" s="89">
        <v>370</v>
      </c>
      <c r="B376" s="237" t="s">
        <v>863</v>
      </c>
      <c r="C376" s="168" t="s">
        <v>25</v>
      </c>
      <c r="D376" s="104" t="s">
        <v>134</v>
      </c>
      <c r="E376" s="233" t="s">
        <v>27</v>
      </c>
      <c r="F376" s="111" t="s">
        <v>864</v>
      </c>
      <c r="G376" s="238">
        <v>170.85</v>
      </c>
      <c r="H376" s="238"/>
      <c r="I376" s="238">
        <v>170.85</v>
      </c>
      <c r="J376" s="105"/>
      <c r="K376" s="105"/>
      <c r="L376" s="247" t="s">
        <v>713</v>
      </c>
      <c r="M376" s="158">
        <v>1</v>
      </c>
      <c r="N376" s="248">
        <v>0.0175</v>
      </c>
      <c r="O376" s="248">
        <v>0.0735</v>
      </c>
      <c r="P376" s="112" t="s">
        <v>547</v>
      </c>
      <c r="Q376" s="233" t="s">
        <v>27</v>
      </c>
      <c r="R376" s="123"/>
    </row>
    <row r="377" ht="24" spans="1:18">
      <c r="A377" s="89">
        <v>371</v>
      </c>
      <c r="B377" s="237" t="s">
        <v>865</v>
      </c>
      <c r="C377" s="168" t="s">
        <v>25</v>
      </c>
      <c r="D377" s="104" t="s">
        <v>134</v>
      </c>
      <c r="E377" s="233" t="s">
        <v>60</v>
      </c>
      <c r="F377" s="111" t="s">
        <v>866</v>
      </c>
      <c r="G377" s="264">
        <v>56.4</v>
      </c>
      <c r="H377" s="264"/>
      <c r="I377" s="264">
        <v>56.4</v>
      </c>
      <c r="J377" s="105"/>
      <c r="K377" s="105"/>
      <c r="L377" s="247" t="s">
        <v>713</v>
      </c>
      <c r="M377" s="158">
        <v>1</v>
      </c>
      <c r="N377" s="248">
        <v>0.0157</v>
      </c>
      <c r="O377" s="248">
        <v>0.06594</v>
      </c>
      <c r="P377" s="112" t="s">
        <v>547</v>
      </c>
      <c r="Q377" s="233" t="s">
        <v>60</v>
      </c>
      <c r="R377" s="123"/>
    </row>
    <row r="378" ht="36" spans="1:18">
      <c r="A378" s="89">
        <v>372</v>
      </c>
      <c r="B378" s="237" t="s">
        <v>867</v>
      </c>
      <c r="C378" s="168" t="s">
        <v>25</v>
      </c>
      <c r="D378" s="104" t="s">
        <v>134</v>
      </c>
      <c r="E378" s="233" t="s">
        <v>60</v>
      </c>
      <c r="F378" s="111" t="s">
        <v>868</v>
      </c>
      <c r="G378" s="264">
        <v>72</v>
      </c>
      <c r="H378" s="264"/>
      <c r="I378" s="264">
        <v>72</v>
      </c>
      <c r="J378" s="105"/>
      <c r="K378" s="105"/>
      <c r="L378" s="247" t="s">
        <v>713</v>
      </c>
      <c r="M378" s="158">
        <v>1</v>
      </c>
      <c r="N378" s="248">
        <v>0.0178</v>
      </c>
      <c r="O378" s="248">
        <v>0.07476</v>
      </c>
      <c r="P378" s="112" t="s">
        <v>547</v>
      </c>
      <c r="Q378" s="233" t="s">
        <v>60</v>
      </c>
      <c r="R378" s="123"/>
    </row>
    <row r="379" ht="36" spans="1:18">
      <c r="A379" s="89">
        <v>373</v>
      </c>
      <c r="B379" s="237" t="s">
        <v>869</v>
      </c>
      <c r="C379" s="168" t="s">
        <v>25</v>
      </c>
      <c r="D379" s="104" t="s">
        <v>134</v>
      </c>
      <c r="E379" s="233" t="s">
        <v>70</v>
      </c>
      <c r="F379" s="111" t="s">
        <v>870</v>
      </c>
      <c r="G379" s="264">
        <v>48</v>
      </c>
      <c r="H379" s="264"/>
      <c r="I379" s="264">
        <v>48</v>
      </c>
      <c r="J379" s="105"/>
      <c r="K379" s="105"/>
      <c r="L379" s="247" t="s">
        <v>713</v>
      </c>
      <c r="M379" s="158">
        <v>1</v>
      </c>
      <c r="N379" s="248">
        <v>0.0288</v>
      </c>
      <c r="O379" s="248">
        <v>0.12096</v>
      </c>
      <c r="P379" s="112" t="s">
        <v>547</v>
      </c>
      <c r="Q379" s="233" t="s">
        <v>70</v>
      </c>
      <c r="R379" s="123"/>
    </row>
    <row r="380" ht="36" spans="1:18">
      <c r="A380" s="89">
        <v>374</v>
      </c>
      <c r="B380" s="250" t="s">
        <v>871</v>
      </c>
      <c r="C380" s="168" t="s">
        <v>25</v>
      </c>
      <c r="D380" s="104" t="s">
        <v>134</v>
      </c>
      <c r="E380" s="233" t="s">
        <v>49</v>
      </c>
      <c r="F380" s="111" t="s">
        <v>872</v>
      </c>
      <c r="G380" s="251">
        <v>20</v>
      </c>
      <c r="H380" s="251"/>
      <c r="I380" s="251">
        <v>20</v>
      </c>
      <c r="J380" s="105"/>
      <c r="K380" s="105"/>
      <c r="L380" s="247" t="s">
        <v>713</v>
      </c>
      <c r="M380" s="158">
        <v>1</v>
      </c>
      <c r="N380" s="248">
        <v>0.0296</v>
      </c>
      <c r="O380" s="248">
        <v>0.12432</v>
      </c>
      <c r="P380" s="112" t="s">
        <v>547</v>
      </c>
      <c r="Q380" s="233" t="s">
        <v>49</v>
      </c>
      <c r="R380" s="123"/>
    </row>
    <row r="381" ht="38" customHeight="1" spans="1:18">
      <c r="A381" s="89">
        <v>375</v>
      </c>
      <c r="B381" s="236" t="s">
        <v>873</v>
      </c>
      <c r="C381" s="123"/>
      <c r="D381" s="104"/>
      <c r="E381" s="123"/>
      <c r="F381" s="111"/>
      <c r="G381" s="263">
        <f t="shared" ref="G381:I381" si="13">SUM(G382:G398)</f>
        <v>576.59</v>
      </c>
      <c r="H381" s="263">
        <f t="shared" si="13"/>
        <v>55</v>
      </c>
      <c r="I381" s="263">
        <f t="shared" si="13"/>
        <v>521.59</v>
      </c>
      <c r="J381" s="105"/>
      <c r="K381" s="105"/>
      <c r="L381" s="247"/>
      <c r="M381" s="158"/>
      <c r="N381" s="270"/>
      <c r="O381" s="270"/>
      <c r="P381" s="123"/>
      <c r="Q381" s="123"/>
      <c r="R381" s="123"/>
    </row>
    <row r="382" ht="24" spans="1:18">
      <c r="A382" s="89">
        <v>376</v>
      </c>
      <c r="B382" s="237" t="s">
        <v>874</v>
      </c>
      <c r="C382" s="168" t="s">
        <v>25</v>
      </c>
      <c r="D382" s="104" t="s">
        <v>134</v>
      </c>
      <c r="E382" s="233" t="s">
        <v>70</v>
      </c>
      <c r="F382" s="111" t="s">
        <v>875</v>
      </c>
      <c r="G382" s="238">
        <v>36.59</v>
      </c>
      <c r="H382" s="238"/>
      <c r="I382" s="238">
        <v>36.59</v>
      </c>
      <c r="J382" s="105"/>
      <c r="K382" s="105"/>
      <c r="L382" s="247" t="s">
        <v>713</v>
      </c>
      <c r="M382" s="158">
        <v>1</v>
      </c>
      <c r="N382" s="248">
        <v>0.0247</v>
      </c>
      <c r="O382" s="248">
        <v>0.10374</v>
      </c>
      <c r="P382" s="112" t="s">
        <v>547</v>
      </c>
      <c r="Q382" s="233" t="s">
        <v>70</v>
      </c>
      <c r="R382" s="123"/>
    </row>
    <row r="383" ht="36" spans="1:18">
      <c r="A383" s="89">
        <v>377</v>
      </c>
      <c r="B383" s="237" t="s">
        <v>876</v>
      </c>
      <c r="C383" s="168" t="s">
        <v>25</v>
      </c>
      <c r="D383" s="104" t="s">
        <v>134</v>
      </c>
      <c r="E383" s="233" t="s">
        <v>70</v>
      </c>
      <c r="F383" s="111" t="s">
        <v>877</v>
      </c>
      <c r="G383" s="238">
        <v>43.51</v>
      </c>
      <c r="H383" s="238"/>
      <c r="I383" s="238">
        <v>43.51</v>
      </c>
      <c r="J383" s="105"/>
      <c r="K383" s="105"/>
      <c r="L383" s="247" t="s">
        <v>713</v>
      </c>
      <c r="M383" s="158">
        <v>1</v>
      </c>
      <c r="N383" s="248">
        <v>0.0146</v>
      </c>
      <c r="O383" s="248">
        <v>0.06132</v>
      </c>
      <c r="P383" s="112" t="s">
        <v>547</v>
      </c>
      <c r="Q383" s="233" t="s">
        <v>70</v>
      </c>
      <c r="R383" s="123"/>
    </row>
    <row r="384" ht="24" spans="1:18">
      <c r="A384" s="89">
        <v>378</v>
      </c>
      <c r="B384" s="265" t="s">
        <v>878</v>
      </c>
      <c r="C384" s="168" t="s">
        <v>25</v>
      </c>
      <c r="D384" s="104" t="s">
        <v>134</v>
      </c>
      <c r="E384" s="266" t="s">
        <v>104</v>
      </c>
      <c r="F384" s="111" t="s">
        <v>879</v>
      </c>
      <c r="G384" s="267">
        <v>3</v>
      </c>
      <c r="H384" s="267"/>
      <c r="I384" s="267">
        <v>3</v>
      </c>
      <c r="J384" s="105"/>
      <c r="K384" s="105"/>
      <c r="L384" s="247" t="s">
        <v>713</v>
      </c>
      <c r="M384" s="158">
        <v>1</v>
      </c>
      <c r="N384" s="248">
        <v>0.0218</v>
      </c>
      <c r="O384" s="248">
        <v>0.09156</v>
      </c>
      <c r="P384" s="112" t="s">
        <v>547</v>
      </c>
      <c r="Q384" s="266" t="s">
        <v>104</v>
      </c>
      <c r="R384" s="123"/>
    </row>
    <row r="385" ht="24" spans="1:18">
      <c r="A385" s="89">
        <v>379</v>
      </c>
      <c r="B385" s="237" t="s">
        <v>880</v>
      </c>
      <c r="C385" s="168" t="s">
        <v>25</v>
      </c>
      <c r="D385" s="104" t="s">
        <v>134</v>
      </c>
      <c r="E385" s="233" t="s">
        <v>245</v>
      </c>
      <c r="F385" s="111" t="s">
        <v>880</v>
      </c>
      <c r="G385" s="238">
        <v>48.49</v>
      </c>
      <c r="H385" s="238"/>
      <c r="I385" s="238">
        <v>48.49</v>
      </c>
      <c r="J385" s="105"/>
      <c r="K385" s="105"/>
      <c r="L385" s="247" t="s">
        <v>713</v>
      </c>
      <c r="M385" s="158">
        <v>1</v>
      </c>
      <c r="N385" s="248">
        <v>0.012</v>
      </c>
      <c r="O385" s="248">
        <v>0.0504</v>
      </c>
      <c r="P385" s="112" t="s">
        <v>547</v>
      </c>
      <c r="Q385" s="233" t="s">
        <v>245</v>
      </c>
      <c r="R385" s="123"/>
    </row>
    <row r="386" ht="36" spans="1:18">
      <c r="A386" s="89">
        <v>380</v>
      </c>
      <c r="B386" s="258" t="s">
        <v>881</v>
      </c>
      <c r="C386" s="168" t="s">
        <v>25</v>
      </c>
      <c r="D386" s="104" t="s">
        <v>134</v>
      </c>
      <c r="E386" s="233" t="s">
        <v>70</v>
      </c>
      <c r="F386" s="111" t="s">
        <v>881</v>
      </c>
      <c r="G386" s="271">
        <v>10</v>
      </c>
      <c r="H386" s="271"/>
      <c r="I386" s="271">
        <v>10</v>
      </c>
      <c r="J386" s="105"/>
      <c r="K386" s="105"/>
      <c r="L386" s="247" t="s">
        <v>713</v>
      </c>
      <c r="M386" s="158">
        <v>1</v>
      </c>
      <c r="N386" s="248">
        <v>0.0288</v>
      </c>
      <c r="O386" s="248">
        <v>0.12096</v>
      </c>
      <c r="P386" s="112" t="s">
        <v>547</v>
      </c>
      <c r="Q386" s="233" t="s">
        <v>70</v>
      </c>
      <c r="R386" s="123"/>
    </row>
    <row r="387" ht="36" spans="1:18">
      <c r="A387" s="89">
        <v>381</v>
      </c>
      <c r="B387" s="258" t="s">
        <v>882</v>
      </c>
      <c r="C387" s="168" t="s">
        <v>25</v>
      </c>
      <c r="D387" s="104" t="s">
        <v>134</v>
      </c>
      <c r="E387" s="233" t="s">
        <v>70</v>
      </c>
      <c r="F387" s="111" t="s">
        <v>883</v>
      </c>
      <c r="G387" s="271">
        <v>60</v>
      </c>
      <c r="H387" s="271"/>
      <c r="I387" s="271">
        <v>60</v>
      </c>
      <c r="J387" s="105"/>
      <c r="K387" s="105"/>
      <c r="L387" s="247" t="s">
        <v>713</v>
      </c>
      <c r="M387" s="158">
        <v>1</v>
      </c>
      <c r="N387" s="248">
        <v>0.0161</v>
      </c>
      <c r="O387" s="248">
        <v>0.06762</v>
      </c>
      <c r="P387" s="112" t="s">
        <v>547</v>
      </c>
      <c r="Q387" s="233" t="s">
        <v>70</v>
      </c>
      <c r="R387" s="123"/>
    </row>
    <row r="388" ht="24" spans="1:18">
      <c r="A388" s="89">
        <v>382</v>
      </c>
      <c r="B388" s="258" t="s">
        <v>884</v>
      </c>
      <c r="C388" s="168" t="s">
        <v>25</v>
      </c>
      <c r="D388" s="104" t="s">
        <v>134</v>
      </c>
      <c r="E388" s="233" t="s">
        <v>70</v>
      </c>
      <c r="F388" s="111" t="s">
        <v>885</v>
      </c>
      <c r="G388" s="271">
        <v>20</v>
      </c>
      <c r="H388" s="271"/>
      <c r="I388" s="271">
        <v>20</v>
      </c>
      <c r="J388" s="105"/>
      <c r="K388" s="105"/>
      <c r="L388" s="247" t="s">
        <v>713</v>
      </c>
      <c r="M388" s="158">
        <v>1</v>
      </c>
      <c r="N388" s="248">
        <v>0.0247</v>
      </c>
      <c r="O388" s="248">
        <v>0.10374</v>
      </c>
      <c r="P388" s="112" t="s">
        <v>547</v>
      </c>
      <c r="Q388" s="233" t="s">
        <v>70</v>
      </c>
      <c r="R388" s="123"/>
    </row>
    <row r="389" ht="24" spans="1:18">
      <c r="A389" s="89">
        <v>383</v>
      </c>
      <c r="B389" s="258" t="s">
        <v>886</v>
      </c>
      <c r="C389" s="168" t="s">
        <v>25</v>
      </c>
      <c r="D389" s="104" t="s">
        <v>134</v>
      </c>
      <c r="E389" s="233" t="s">
        <v>70</v>
      </c>
      <c r="F389" s="111" t="s">
        <v>887</v>
      </c>
      <c r="G389" s="271">
        <v>40</v>
      </c>
      <c r="H389" s="271"/>
      <c r="I389" s="271">
        <v>40</v>
      </c>
      <c r="J389" s="105"/>
      <c r="K389" s="105"/>
      <c r="L389" s="247" t="s">
        <v>713</v>
      </c>
      <c r="M389" s="158">
        <v>1</v>
      </c>
      <c r="N389" s="248">
        <v>0.0172</v>
      </c>
      <c r="O389" s="248">
        <v>0.07224</v>
      </c>
      <c r="P389" s="112" t="s">
        <v>547</v>
      </c>
      <c r="Q389" s="233" t="s">
        <v>70</v>
      </c>
      <c r="R389" s="123"/>
    </row>
    <row r="390" ht="24" spans="1:18">
      <c r="A390" s="89">
        <v>384</v>
      </c>
      <c r="B390" s="272" t="s">
        <v>888</v>
      </c>
      <c r="C390" s="168" t="s">
        <v>25</v>
      </c>
      <c r="D390" s="104" t="s">
        <v>134</v>
      </c>
      <c r="E390" s="233" t="s">
        <v>109</v>
      </c>
      <c r="F390" s="111" t="s">
        <v>889</v>
      </c>
      <c r="G390" s="264">
        <v>25</v>
      </c>
      <c r="H390" s="264"/>
      <c r="I390" s="264">
        <v>25</v>
      </c>
      <c r="J390" s="246"/>
      <c r="K390" s="246"/>
      <c r="L390" s="247" t="s">
        <v>713</v>
      </c>
      <c r="M390" s="158">
        <v>1</v>
      </c>
      <c r="N390" s="147">
        <v>0.0204</v>
      </c>
      <c r="O390" s="248">
        <v>0.08568</v>
      </c>
      <c r="P390" s="112" t="s">
        <v>547</v>
      </c>
      <c r="Q390" s="233" t="s">
        <v>109</v>
      </c>
      <c r="R390" s="123"/>
    </row>
    <row r="391" ht="24" spans="1:18">
      <c r="A391" s="89">
        <v>385</v>
      </c>
      <c r="B391" s="254" t="s">
        <v>890</v>
      </c>
      <c r="C391" s="168" t="s">
        <v>25</v>
      </c>
      <c r="D391" s="104" t="s">
        <v>134</v>
      </c>
      <c r="E391" s="233" t="s">
        <v>43</v>
      </c>
      <c r="F391" s="111" t="s">
        <v>891</v>
      </c>
      <c r="G391" s="256">
        <v>50</v>
      </c>
      <c r="H391" s="256"/>
      <c r="I391" s="256">
        <v>50</v>
      </c>
      <c r="J391" s="246"/>
      <c r="K391" s="246"/>
      <c r="L391" s="247" t="s">
        <v>713</v>
      </c>
      <c r="M391" s="158">
        <v>1</v>
      </c>
      <c r="N391" s="147">
        <v>0.0093</v>
      </c>
      <c r="O391" s="248">
        <v>0.03906</v>
      </c>
      <c r="P391" s="112" t="s">
        <v>547</v>
      </c>
      <c r="Q391" s="233" t="s">
        <v>43</v>
      </c>
      <c r="R391" s="123"/>
    </row>
    <row r="392" ht="24" spans="1:18">
      <c r="A392" s="89">
        <v>386</v>
      </c>
      <c r="B392" s="254" t="s">
        <v>892</v>
      </c>
      <c r="C392" s="168" t="s">
        <v>25</v>
      </c>
      <c r="D392" s="104" t="s">
        <v>134</v>
      </c>
      <c r="E392" s="233" t="s">
        <v>43</v>
      </c>
      <c r="F392" s="111" t="s">
        <v>893</v>
      </c>
      <c r="G392" s="256">
        <v>40</v>
      </c>
      <c r="H392" s="256"/>
      <c r="I392" s="256">
        <v>40</v>
      </c>
      <c r="J392" s="246"/>
      <c r="K392" s="246"/>
      <c r="L392" s="247" t="s">
        <v>713</v>
      </c>
      <c r="M392" s="158">
        <v>1</v>
      </c>
      <c r="N392" s="147">
        <v>0.0379</v>
      </c>
      <c r="O392" s="248">
        <v>0.15918</v>
      </c>
      <c r="P392" s="112" t="s">
        <v>547</v>
      </c>
      <c r="Q392" s="233" t="s">
        <v>43</v>
      </c>
      <c r="R392" s="123"/>
    </row>
    <row r="393" ht="24" spans="1:18">
      <c r="A393" s="89">
        <v>387</v>
      </c>
      <c r="B393" s="254" t="s">
        <v>894</v>
      </c>
      <c r="C393" s="168" t="s">
        <v>25</v>
      </c>
      <c r="D393" s="104" t="s">
        <v>134</v>
      </c>
      <c r="E393" s="233" t="s">
        <v>43</v>
      </c>
      <c r="F393" s="111" t="s">
        <v>895</v>
      </c>
      <c r="G393" s="256">
        <v>20</v>
      </c>
      <c r="H393" s="256"/>
      <c r="I393" s="256">
        <v>20</v>
      </c>
      <c r="J393" s="246"/>
      <c r="K393" s="246"/>
      <c r="L393" s="247" t="s">
        <v>713</v>
      </c>
      <c r="M393" s="158">
        <v>1</v>
      </c>
      <c r="N393" s="147">
        <v>0.0137</v>
      </c>
      <c r="O393" s="248">
        <v>0.05754</v>
      </c>
      <c r="P393" s="112" t="s">
        <v>547</v>
      </c>
      <c r="Q393" s="233" t="s">
        <v>43</v>
      </c>
      <c r="R393" s="123"/>
    </row>
    <row r="394" ht="24" spans="1:18">
      <c r="A394" s="89">
        <v>388</v>
      </c>
      <c r="B394" s="254" t="s">
        <v>896</v>
      </c>
      <c r="C394" s="168" t="s">
        <v>25</v>
      </c>
      <c r="D394" s="104" t="s">
        <v>134</v>
      </c>
      <c r="E394" s="233" t="s">
        <v>43</v>
      </c>
      <c r="F394" s="111" t="s">
        <v>897</v>
      </c>
      <c r="G394" s="256">
        <v>10</v>
      </c>
      <c r="H394" s="256"/>
      <c r="I394" s="256">
        <v>10</v>
      </c>
      <c r="J394" s="246"/>
      <c r="K394" s="246"/>
      <c r="L394" s="247" t="s">
        <v>713</v>
      </c>
      <c r="M394" s="158">
        <v>1</v>
      </c>
      <c r="N394" s="147">
        <v>0.0191</v>
      </c>
      <c r="O394" s="248">
        <v>0.08022</v>
      </c>
      <c r="P394" s="112" t="s">
        <v>547</v>
      </c>
      <c r="Q394" s="233" t="s">
        <v>43</v>
      </c>
      <c r="R394" s="123"/>
    </row>
    <row r="395" ht="24" spans="1:18">
      <c r="A395" s="89">
        <v>389</v>
      </c>
      <c r="B395" s="254" t="s">
        <v>898</v>
      </c>
      <c r="C395" s="168" t="s">
        <v>25</v>
      </c>
      <c r="D395" s="104" t="s">
        <v>134</v>
      </c>
      <c r="E395" s="233" t="s">
        <v>43</v>
      </c>
      <c r="F395" s="111" t="s">
        <v>899</v>
      </c>
      <c r="G395" s="256">
        <v>40</v>
      </c>
      <c r="H395" s="256"/>
      <c r="I395" s="256">
        <v>40</v>
      </c>
      <c r="J395" s="246"/>
      <c r="K395" s="246"/>
      <c r="L395" s="247" t="s">
        <v>713</v>
      </c>
      <c r="M395" s="158">
        <v>1</v>
      </c>
      <c r="N395" s="147">
        <v>0.0145</v>
      </c>
      <c r="O395" s="248">
        <v>0.0609</v>
      </c>
      <c r="P395" s="112" t="s">
        <v>547</v>
      </c>
      <c r="Q395" s="233" t="s">
        <v>43</v>
      </c>
      <c r="R395" s="123"/>
    </row>
    <row r="396" ht="22.5" spans="1:18">
      <c r="A396" s="89">
        <v>390</v>
      </c>
      <c r="B396" s="258" t="s">
        <v>900</v>
      </c>
      <c r="C396" s="168" t="s">
        <v>25</v>
      </c>
      <c r="D396" s="104" t="s">
        <v>134</v>
      </c>
      <c r="E396" s="233" t="s">
        <v>49</v>
      </c>
      <c r="F396" s="111" t="s">
        <v>901</v>
      </c>
      <c r="G396" s="273">
        <v>45</v>
      </c>
      <c r="H396" s="273"/>
      <c r="I396" s="273">
        <v>45</v>
      </c>
      <c r="J396" s="246"/>
      <c r="K396" s="246"/>
      <c r="L396" s="247" t="s">
        <v>713</v>
      </c>
      <c r="M396" s="158">
        <v>1</v>
      </c>
      <c r="N396" s="147">
        <v>0.0186</v>
      </c>
      <c r="O396" s="248">
        <v>0.07812</v>
      </c>
      <c r="P396" s="112" t="s">
        <v>547</v>
      </c>
      <c r="Q396" s="233" t="s">
        <v>49</v>
      </c>
      <c r="R396" s="123"/>
    </row>
    <row r="397" ht="22.5" spans="1:18">
      <c r="A397" s="89">
        <v>391</v>
      </c>
      <c r="B397" s="258" t="s">
        <v>900</v>
      </c>
      <c r="C397" s="168" t="s">
        <v>25</v>
      </c>
      <c r="D397" s="104" t="s">
        <v>134</v>
      </c>
      <c r="E397" s="233" t="s">
        <v>49</v>
      </c>
      <c r="F397" s="111" t="s">
        <v>902</v>
      </c>
      <c r="G397" s="273">
        <v>30</v>
      </c>
      <c r="H397" s="273"/>
      <c r="I397" s="273">
        <v>30</v>
      </c>
      <c r="J397" s="246"/>
      <c r="K397" s="246"/>
      <c r="L397" s="247" t="s">
        <v>713</v>
      </c>
      <c r="M397" s="158">
        <v>1</v>
      </c>
      <c r="N397" s="147">
        <v>0.0235</v>
      </c>
      <c r="O397" s="248">
        <v>0.0987</v>
      </c>
      <c r="P397" s="112" t="s">
        <v>547</v>
      </c>
      <c r="Q397" s="233" t="s">
        <v>49</v>
      </c>
      <c r="R397" s="123"/>
    </row>
    <row r="398" ht="36" customHeight="1" spans="1:18">
      <c r="A398" s="89">
        <v>392</v>
      </c>
      <c r="B398" s="258" t="s">
        <v>903</v>
      </c>
      <c r="C398" s="123" t="s">
        <v>25</v>
      </c>
      <c r="D398" s="104" t="s">
        <v>134</v>
      </c>
      <c r="E398" s="123" t="s">
        <v>245</v>
      </c>
      <c r="F398" s="111" t="s">
        <v>904</v>
      </c>
      <c r="G398" s="273">
        <v>55</v>
      </c>
      <c r="H398" s="273">
        <v>55</v>
      </c>
      <c r="I398" s="273"/>
      <c r="J398" s="273"/>
      <c r="K398" s="273"/>
      <c r="L398" s="247" t="s">
        <v>774</v>
      </c>
      <c r="M398" s="268">
        <v>1</v>
      </c>
      <c r="N398" s="269">
        <v>0.0169</v>
      </c>
      <c r="O398" s="269">
        <v>0.0784</v>
      </c>
      <c r="P398" s="105" t="s">
        <v>775</v>
      </c>
      <c r="Q398" s="105" t="s">
        <v>775</v>
      </c>
      <c r="R398" s="123"/>
    </row>
    <row r="399" ht="45" customHeight="1" spans="1:18">
      <c r="A399" s="89">
        <v>393</v>
      </c>
      <c r="B399" s="236" t="s">
        <v>905</v>
      </c>
      <c r="C399" s="112"/>
      <c r="D399" s="104"/>
      <c r="E399" s="112"/>
      <c r="F399" s="111"/>
      <c r="G399" s="110">
        <v>1024</v>
      </c>
      <c r="H399" s="110"/>
      <c r="I399" s="110">
        <v>1024</v>
      </c>
      <c r="J399" s="246"/>
      <c r="K399" s="246"/>
      <c r="L399" s="280"/>
      <c r="M399" s="146"/>
      <c r="N399" s="229"/>
      <c r="O399" s="229"/>
      <c r="P399" s="112"/>
      <c r="Q399" s="112"/>
      <c r="R399" s="112"/>
    </row>
    <row r="400" ht="229" customHeight="1" spans="1:18">
      <c r="A400" s="89">
        <v>394</v>
      </c>
      <c r="B400" s="111" t="s">
        <v>906</v>
      </c>
      <c r="C400" s="112" t="s">
        <v>25</v>
      </c>
      <c r="D400" s="104" t="s">
        <v>907</v>
      </c>
      <c r="E400" s="112" t="s">
        <v>70</v>
      </c>
      <c r="F400" s="111" t="s">
        <v>908</v>
      </c>
      <c r="G400" s="271">
        <v>1024</v>
      </c>
      <c r="H400" s="127"/>
      <c r="I400" s="127">
        <v>1024</v>
      </c>
      <c r="J400" s="246"/>
      <c r="K400" s="246"/>
      <c r="L400" s="247" t="s">
        <v>909</v>
      </c>
      <c r="M400" s="146">
        <v>1</v>
      </c>
      <c r="N400" s="147">
        <v>0.0146</v>
      </c>
      <c r="O400" s="147">
        <v>0.06132</v>
      </c>
      <c r="P400" s="112" t="s">
        <v>547</v>
      </c>
      <c r="Q400" s="112" t="s">
        <v>70</v>
      </c>
      <c r="R400" s="112"/>
    </row>
    <row r="401" ht="45" customHeight="1" spans="1:18">
      <c r="A401" s="89">
        <v>395</v>
      </c>
      <c r="B401" s="236" t="s">
        <v>910</v>
      </c>
      <c r="C401" s="112"/>
      <c r="D401" s="104"/>
      <c r="E401" s="112"/>
      <c r="F401" s="111"/>
      <c r="G401" s="110">
        <f>SUM(G402:G409)</f>
        <v>417.3</v>
      </c>
      <c r="H401" s="110"/>
      <c r="I401" s="110">
        <f>SUM(I402:I409)</f>
        <v>417.3</v>
      </c>
      <c r="J401" s="246"/>
      <c r="K401" s="246"/>
      <c r="L401" s="280"/>
      <c r="M401" s="146"/>
      <c r="N401" s="229"/>
      <c r="O401" s="229"/>
      <c r="P401" s="112"/>
      <c r="Q401" s="112"/>
      <c r="R401" s="112"/>
    </row>
    <row r="402" ht="31" customHeight="1" spans="1:18">
      <c r="A402" s="89">
        <v>396</v>
      </c>
      <c r="B402" s="237" t="s">
        <v>911</v>
      </c>
      <c r="C402" s="112" t="s">
        <v>25</v>
      </c>
      <c r="D402" s="104" t="s">
        <v>134</v>
      </c>
      <c r="E402" s="233" t="s">
        <v>27</v>
      </c>
      <c r="F402" s="111" t="s">
        <v>912</v>
      </c>
      <c r="G402" s="238">
        <v>130</v>
      </c>
      <c r="H402" s="238"/>
      <c r="I402" s="238">
        <v>130</v>
      </c>
      <c r="J402" s="246"/>
      <c r="K402" s="246"/>
      <c r="L402" s="247" t="s">
        <v>913</v>
      </c>
      <c r="M402" s="146">
        <v>1</v>
      </c>
      <c r="N402" s="147">
        <v>0.0285</v>
      </c>
      <c r="O402" s="147">
        <v>0.1197</v>
      </c>
      <c r="P402" s="112" t="s">
        <v>547</v>
      </c>
      <c r="Q402" s="233" t="s">
        <v>27</v>
      </c>
      <c r="R402" s="112"/>
    </row>
    <row r="403" ht="24" spans="1:18">
      <c r="A403" s="89">
        <v>397</v>
      </c>
      <c r="B403" s="254" t="s">
        <v>914</v>
      </c>
      <c r="C403" s="112" t="s">
        <v>25</v>
      </c>
      <c r="D403" s="104" t="s">
        <v>134</v>
      </c>
      <c r="E403" s="233" t="s">
        <v>87</v>
      </c>
      <c r="F403" s="111" t="s">
        <v>915</v>
      </c>
      <c r="G403" s="255">
        <v>10</v>
      </c>
      <c r="H403" s="255"/>
      <c r="I403" s="255">
        <v>10</v>
      </c>
      <c r="J403" s="246"/>
      <c r="K403" s="246"/>
      <c r="L403" s="247" t="s">
        <v>916</v>
      </c>
      <c r="M403" s="146">
        <v>1</v>
      </c>
      <c r="N403" s="147">
        <v>0.0204</v>
      </c>
      <c r="O403" s="147">
        <v>0.08568</v>
      </c>
      <c r="P403" s="112" t="s">
        <v>547</v>
      </c>
      <c r="Q403" s="233" t="s">
        <v>87</v>
      </c>
      <c r="R403" s="112"/>
    </row>
    <row r="404" ht="22.5" spans="1:18">
      <c r="A404" s="89">
        <v>398</v>
      </c>
      <c r="B404" s="237" t="s">
        <v>917</v>
      </c>
      <c r="C404" s="112" t="s">
        <v>25</v>
      </c>
      <c r="D404" s="104" t="s">
        <v>134</v>
      </c>
      <c r="E404" s="233" t="s">
        <v>276</v>
      </c>
      <c r="F404" s="111" t="s">
        <v>918</v>
      </c>
      <c r="G404" s="257">
        <v>25</v>
      </c>
      <c r="H404" s="257"/>
      <c r="I404" s="257">
        <v>25</v>
      </c>
      <c r="J404" s="246"/>
      <c r="K404" s="246"/>
      <c r="L404" s="247" t="s">
        <v>916</v>
      </c>
      <c r="M404" s="146">
        <v>1</v>
      </c>
      <c r="N404" s="147">
        <v>0.0089</v>
      </c>
      <c r="O404" s="147">
        <v>0.03738</v>
      </c>
      <c r="P404" s="112" t="s">
        <v>547</v>
      </c>
      <c r="Q404" s="233" t="s">
        <v>276</v>
      </c>
      <c r="R404" s="112"/>
    </row>
    <row r="405" ht="50" customHeight="1" spans="1:18">
      <c r="A405" s="89">
        <v>399</v>
      </c>
      <c r="B405" s="258" t="s">
        <v>919</v>
      </c>
      <c r="C405" s="112" t="s">
        <v>25</v>
      </c>
      <c r="D405" s="104" t="s">
        <v>134</v>
      </c>
      <c r="E405" s="233" t="s">
        <v>99</v>
      </c>
      <c r="F405" s="111" t="s">
        <v>920</v>
      </c>
      <c r="G405" s="251">
        <v>83.3</v>
      </c>
      <c r="H405" s="251"/>
      <c r="I405" s="251">
        <v>83.3</v>
      </c>
      <c r="J405" s="246"/>
      <c r="K405" s="246"/>
      <c r="L405" s="247" t="s">
        <v>916</v>
      </c>
      <c r="M405" s="146">
        <v>1</v>
      </c>
      <c r="N405" s="147">
        <v>0.0207</v>
      </c>
      <c r="O405" s="147">
        <v>0.08694</v>
      </c>
      <c r="P405" s="112" t="s">
        <v>547</v>
      </c>
      <c r="Q405" s="233" t="s">
        <v>99</v>
      </c>
      <c r="R405" s="112"/>
    </row>
    <row r="406" ht="24" spans="1:18">
      <c r="A406" s="89">
        <v>400</v>
      </c>
      <c r="B406" s="274" t="s">
        <v>921</v>
      </c>
      <c r="C406" s="112" t="s">
        <v>25</v>
      </c>
      <c r="D406" s="104" t="s">
        <v>134</v>
      </c>
      <c r="E406" s="233" t="s">
        <v>99</v>
      </c>
      <c r="F406" s="111" t="s">
        <v>922</v>
      </c>
      <c r="G406" s="251">
        <v>25</v>
      </c>
      <c r="H406" s="251"/>
      <c r="I406" s="251">
        <v>25</v>
      </c>
      <c r="J406" s="246"/>
      <c r="K406" s="246"/>
      <c r="L406" s="247" t="s">
        <v>916</v>
      </c>
      <c r="M406" s="146">
        <v>1</v>
      </c>
      <c r="N406" s="147">
        <v>0.037</v>
      </c>
      <c r="O406" s="147">
        <v>0.1554</v>
      </c>
      <c r="P406" s="112" t="s">
        <v>547</v>
      </c>
      <c r="Q406" s="233" t="s">
        <v>99</v>
      </c>
      <c r="R406" s="112"/>
    </row>
    <row r="407" ht="22.5" spans="1:18">
      <c r="A407" s="89">
        <v>401</v>
      </c>
      <c r="B407" s="274" t="s">
        <v>923</v>
      </c>
      <c r="C407" s="112" t="s">
        <v>25</v>
      </c>
      <c r="D407" s="104" t="s">
        <v>134</v>
      </c>
      <c r="E407" s="233" t="s">
        <v>49</v>
      </c>
      <c r="F407" s="111" t="s">
        <v>924</v>
      </c>
      <c r="G407" s="273">
        <v>96</v>
      </c>
      <c r="H407" s="273"/>
      <c r="I407" s="273">
        <v>96</v>
      </c>
      <c r="J407" s="246"/>
      <c r="K407" s="246"/>
      <c r="L407" s="247" t="s">
        <v>916</v>
      </c>
      <c r="M407" s="146">
        <v>1</v>
      </c>
      <c r="N407" s="147">
        <v>0.0186</v>
      </c>
      <c r="O407" s="147">
        <v>0.07812</v>
      </c>
      <c r="P407" s="112" t="s">
        <v>547</v>
      </c>
      <c r="Q407" s="233" t="s">
        <v>49</v>
      </c>
      <c r="R407" s="112"/>
    </row>
    <row r="408" ht="22.5" spans="1:18">
      <c r="A408" s="89">
        <v>402</v>
      </c>
      <c r="B408" s="274" t="s">
        <v>925</v>
      </c>
      <c r="C408" s="112" t="s">
        <v>25</v>
      </c>
      <c r="D408" s="104" t="s">
        <v>134</v>
      </c>
      <c r="E408" s="233" t="s">
        <v>49</v>
      </c>
      <c r="F408" s="111" t="s">
        <v>926</v>
      </c>
      <c r="G408" s="273">
        <v>8</v>
      </c>
      <c r="H408" s="273"/>
      <c r="I408" s="273">
        <v>8</v>
      </c>
      <c r="J408" s="246"/>
      <c r="K408" s="246"/>
      <c r="L408" s="247" t="s">
        <v>916</v>
      </c>
      <c r="M408" s="146">
        <v>1</v>
      </c>
      <c r="N408" s="147">
        <v>0.0186</v>
      </c>
      <c r="O408" s="147">
        <v>0.07812</v>
      </c>
      <c r="P408" s="112" t="s">
        <v>547</v>
      </c>
      <c r="Q408" s="233" t="s">
        <v>49</v>
      </c>
      <c r="R408" s="112"/>
    </row>
    <row r="409" ht="22.5" spans="1:18">
      <c r="A409" s="89">
        <v>403</v>
      </c>
      <c r="B409" s="274" t="s">
        <v>925</v>
      </c>
      <c r="C409" s="112" t="s">
        <v>25</v>
      </c>
      <c r="D409" s="104" t="s">
        <v>134</v>
      </c>
      <c r="E409" s="233" t="s">
        <v>49</v>
      </c>
      <c r="F409" s="111" t="s">
        <v>927</v>
      </c>
      <c r="G409" s="273">
        <v>40</v>
      </c>
      <c r="H409" s="273"/>
      <c r="I409" s="273">
        <v>40</v>
      </c>
      <c r="J409" s="246"/>
      <c r="K409" s="246"/>
      <c r="L409" s="247" t="s">
        <v>916</v>
      </c>
      <c r="M409" s="146">
        <v>1</v>
      </c>
      <c r="N409" s="147">
        <v>0.0216</v>
      </c>
      <c r="O409" s="147">
        <v>0.09072</v>
      </c>
      <c r="P409" s="112" t="s">
        <v>547</v>
      </c>
      <c r="Q409" s="233" t="s">
        <v>49</v>
      </c>
      <c r="R409" s="112"/>
    </row>
    <row r="410" ht="40" customHeight="1" spans="1:18">
      <c r="A410" s="89">
        <v>404</v>
      </c>
      <c r="B410" s="236" t="s">
        <v>928</v>
      </c>
      <c r="C410" s="112"/>
      <c r="D410" s="104"/>
      <c r="E410" s="112"/>
      <c r="F410" s="111"/>
      <c r="G410" s="110">
        <f>SUM(G411:G416)</f>
        <v>137.8</v>
      </c>
      <c r="H410" s="110"/>
      <c r="I410" s="110">
        <f>SUM(I411:I416)</f>
        <v>137.8</v>
      </c>
      <c r="J410" s="246"/>
      <c r="K410" s="246"/>
      <c r="L410" s="247"/>
      <c r="M410" s="146"/>
      <c r="N410" s="147"/>
      <c r="O410" s="147"/>
      <c r="P410" s="112"/>
      <c r="Q410" s="112"/>
      <c r="R410" s="112"/>
    </row>
    <row r="411" ht="43" customHeight="1" spans="1:18">
      <c r="A411" s="89">
        <v>405</v>
      </c>
      <c r="B411" s="259" t="s">
        <v>929</v>
      </c>
      <c r="C411" s="112" t="s">
        <v>25</v>
      </c>
      <c r="D411" s="104" t="s">
        <v>134</v>
      </c>
      <c r="E411" s="233" t="s">
        <v>60</v>
      </c>
      <c r="F411" s="111" t="s">
        <v>930</v>
      </c>
      <c r="G411" s="257">
        <v>30</v>
      </c>
      <c r="H411" s="257"/>
      <c r="I411" s="257">
        <v>30</v>
      </c>
      <c r="J411" s="246"/>
      <c r="K411" s="246"/>
      <c r="L411" s="247" t="s">
        <v>916</v>
      </c>
      <c r="M411" s="146">
        <v>1</v>
      </c>
      <c r="N411" s="147">
        <v>0.0157</v>
      </c>
      <c r="O411" s="147">
        <v>0.06594</v>
      </c>
      <c r="P411" s="112" t="s">
        <v>547</v>
      </c>
      <c r="Q411" s="233" t="s">
        <v>60</v>
      </c>
      <c r="R411" s="112"/>
    </row>
    <row r="412" ht="45" customHeight="1" spans="1:18">
      <c r="A412" s="89">
        <v>406</v>
      </c>
      <c r="B412" s="250" t="s">
        <v>931</v>
      </c>
      <c r="C412" s="112" t="s">
        <v>25</v>
      </c>
      <c r="D412" s="104" t="s">
        <v>134</v>
      </c>
      <c r="E412" s="233" t="s">
        <v>99</v>
      </c>
      <c r="F412" s="111" t="s">
        <v>932</v>
      </c>
      <c r="G412" s="251">
        <v>28</v>
      </c>
      <c r="H412" s="251"/>
      <c r="I412" s="251">
        <v>28</v>
      </c>
      <c r="J412" s="246"/>
      <c r="K412" s="246"/>
      <c r="L412" s="247" t="s">
        <v>916</v>
      </c>
      <c r="M412" s="146">
        <v>1</v>
      </c>
      <c r="N412" s="147">
        <v>0.0627</v>
      </c>
      <c r="O412" s="147">
        <v>0.26334</v>
      </c>
      <c r="P412" s="112" t="s">
        <v>547</v>
      </c>
      <c r="Q412" s="233" t="s">
        <v>99</v>
      </c>
      <c r="R412" s="112"/>
    </row>
    <row r="413" ht="39" customHeight="1" spans="1:18">
      <c r="A413" s="89">
        <v>407</v>
      </c>
      <c r="B413" s="258" t="s">
        <v>933</v>
      </c>
      <c r="C413" s="112" t="s">
        <v>25</v>
      </c>
      <c r="D413" s="104" t="s">
        <v>134</v>
      </c>
      <c r="E413" s="233" t="s">
        <v>99</v>
      </c>
      <c r="F413" s="111" t="s">
        <v>934</v>
      </c>
      <c r="G413" s="251">
        <v>25</v>
      </c>
      <c r="H413" s="251"/>
      <c r="I413" s="251">
        <v>25</v>
      </c>
      <c r="J413" s="246"/>
      <c r="K413" s="246"/>
      <c r="L413" s="247" t="s">
        <v>916</v>
      </c>
      <c r="M413" s="146">
        <v>1</v>
      </c>
      <c r="N413" s="147">
        <v>0.0207</v>
      </c>
      <c r="O413" s="147">
        <v>0.08694</v>
      </c>
      <c r="P413" s="112" t="s">
        <v>547</v>
      </c>
      <c r="Q413" s="233" t="s">
        <v>99</v>
      </c>
      <c r="R413" s="112"/>
    </row>
    <row r="414" ht="39" customHeight="1" spans="1:18">
      <c r="A414" s="89">
        <v>408</v>
      </c>
      <c r="B414" s="250" t="s">
        <v>935</v>
      </c>
      <c r="C414" s="112" t="s">
        <v>25</v>
      </c>
      <c r="D414" s="104" t="s">
        <v>134</v>
      </c>
      <c r="E414" s="233" t="s">
        <v>99</v>
      </c>
      <c r="F414" s="111" t="s">
        <v>936</v>
      </c>
      <c r="G414" s="251">
        <v>25.8</v>
      </c>
      <c r="H414" s="251"/>
      <c r="I414" s="251">
        <v>25.8</v>
      </c>
      <c r="J414" s="246"/>
      <c r="K414" s="246"/>
      <c r="L414" s="247" t="s">
        <v>916</v>
      </c>
      <c r="M414" s="146">
        <v>1</v>
      </c>
      <c r="N414" s="147">
        <v>0.0207</v>
      </c>
      <c r="O414" s="147">
        <v>0.08694</v>
      </c>
      <c r="P414" s="112" t="s">
        <v>547</v>
      </c>
      <c r="Q414" s="233" t="s">
        <v>99</v>
      </c>
      <c r="R414" s="112"/>
    </row>
    <row r="415" ht="39" customHeight="1" spans="1:18">
      <c r="A415" s="89">
        <v>409</v>
      </c>
      <c r="B415" s="237" t="s">
        <v>937</v>
      </c>
      <c r="C415" s="112" t="s">
        <v>25</v>
      </c>
      <c r="D415" s="104" t="s">
        <v>134</v>
      </c>
      <c r="E415" s="233" t="s">
        <v>104</v>
      </c>
      <c r="F415" s="111" t="s">
        <v>938</v>
      </c>
      <c r="G415" s="257">
        <v>16</v>
      </c>
      <c r="H415" s="257"/>
      <c r="I415" s="257">
        <v>16</v>
      </c>
      <c r="J415" s="246"/>
      <c r="K415" s="246"/>
      <c r="L415" s="247" t="s">
        <v>916</v>
      </c>
      <c r="M415" s="146">
        <v>1</v>
      </c>
      <c r="N415" s="147">
        <v>0.0168</v>
      </c>
      <c r="O415" s="147">
        <v>0.07056</v>
      </c>
      <c r="P415" s="112" t="s">
        <v>547</v>
      </c>
      <c r="Q415" s="233" t="s">
        <v>104</v>
      </c>
      <c r="R415" s="112"/>
    </row>
    <row r="416" ht="43" customHeight="1" spans="1:18">
      <c r="A416" s="89">
        <v>410</v>
      </c>
      <c r="B416" s="265" t="s">
        <v>939</v>
      </c>
      <c r="C416" s="112" t="s">
        <v>25</v>
      </c>
      <c r="D416" s="104" t="s">
        <v>134</v>
      </c>
      <c r="E416" s="275" t="s">
        <v>37</v>
      </c>
      <c r="F416" s="111" t="s">
        <v>940</v>
      </c>
      <c r="G416" s="267">
        <v>13</v>
      </c>
      <c r="H416" s="267"/>
      <c r="I416" s="267">
        <v>13</v>
      </c>
      <c r="J416" s="246"/>
      <c r="K416" s="246"/>
      <c r="L416" s="247" t="s">
        <v>916</v>
      </c>
      <c r="M416" s="146">
        <v>1</v>
      </c>
      <c r="N416" s="147">
        <v>0.0429</v>
      </c>
      <c r="O416" s="147">
        <v>0.18018</v>
      </c>
      <c r="P416" s="112" t="s">
        <v>547</v>
      </c>
      <c r="Q416" s="275" t="s">
        <v>37</v>
      </c>
      <c r="R416" s="112"/>
    </row>
    <row r="417" ht="62" customHeight="1" spans="1:18">
      <c r="A417" s="89">
        <v>411</v>
      </c>
      <c r="B417" s="236" t="s">
        <v>941</v>
      </c>
      <c r="C417" s="99"/>
      <c r="D417" s="104"/>
      <c r="E417" s="99"/>
      <c r="F417" s="99"/>
      <c r="G417" s="263">
        <f>SUM(G418:G422)</f>
        <v>513</v>
      </c>
      <c r="H417" s="263">
        <f>SUM(H418:H422)</f>
        <v>513</v>
      </c>
      <c r="I417" s="281"/>
      <c r="J417" s="281"/>
      <c r="K417" s="281"/>
      <c r="L417" s="282"/>
      <c r="M417" s="283">
        <f t="shared" ref="M417:O417" si="14">SUM(M418:M422)</f>
        <v>5</v>
      </c>
      <c r="N417" s="284">
        <f t="shared" si="14"/>
        <v>0.0268</v>
      </c>
      <c r="O417" s="284">
        <f t="shared" si="14"/>
        <v>0.1171</v>
      </c>
      <c r="P417" s="99"/>
      <c r="Q417" s="99"/>
      <c r="R417" s="99"/>
    </row>
    <row r="418" ht="38" customHeight="1" spans="1:18">
      <c r="A418" s="89">
        <v>412</v>
      </c>
      <c r="B418" s="111" t="s">
        <v>942</v>
      </c>
      <c r="C418" s="123" t="s">
        <v>771</v>
      </c>
      <c r="D418" s="104" t="s">
        <v>26</v>
      </c>
      <c r="E418" s="276" t="s">
        <v>943</v>
      </c>
      <c r="F418" s="123" t="s">
        <v>944</v>
      </c>
      <c r="G418" s="277">
        <v>186</v>
      </c>
      <c r="H418" s="277">
        <v>186</v>
      </c>
      <c r="I418" s="105"/>
      <c r="J418" s="105"/>
      <c r="K418" s="105"/>
      <c r="L418" s="247" t="s">
        <v>774</v>
      </c>
      <c r="M418" s="268">
        <v>1</v>
      </c>
      <c r="N418" s="269">
        <v>0.0032</v>
      </c>
      <c r="O418" s="269">
        <v>0.0127</v>
      </c>
      <c r="P418" s="105" t="s">
        <v>775</v>
      </c>
      <c r="Q418" s="105" t="s">
        <v>775</v>
      </c>
      <c r="R418" s="123"/>
    </row>
    <row r="419" ht="45" customHeight="1" spans="1:18">
      <c r="A419" s="89">
        <v>413</v>
      </c>
      <c r="B419" s="111" t="s">
        <v>945</v>
      </c>
      <c r="C419" s="123" t="s">
        <v>771</v>
      </c>
      <c r="D419" s="104" t="s">
        <v>26</v>
      </c>
      <c r="E419" s="276" t="s">
        <v>787</v>
      </c>
      <c r="F419" s="123" t="s">
        <v>946</v>
      </c>
      <c r="G419" s="277">
        <v>57.25</v>
      </c>
      <c r="H419" s="277">
        <v>57.25</v>
      </c>
      <c r="I419" s="105"/>
      <c r="J419" s="105"/>
      <c r="K419" s="105"/>
      <c r="L419" s="247" t="s">
        <v>774</v>
      </c>
      <c r="M419" s="268">
        <v>1</v>
      </c>
      <c r="N419" s="269">
        <v>0.0103</v>
      </c>
      <c r="O419" s="269">
        <v>0.0474</v>
      </c>
      <c r="P419" s="105" t="s">
        <v>775</v>
      </c>
      <c r="Q419" s="105" t="s">
        <v>775</v>
      </c>
      <c r="R419" s="123"/>
    </row>
    <row r="420" ht="28" customHeight="1" spans="1:18">
      <c r="A420" s="89">
        <v>414</v>
      </c>
      <c r="B420" s="111" t="s">
        <v>947</v>
      </c>
      <c r="C420" s="123" t="s">
        <v>771</v>
      </c>
      <c r="D420" s="104" t="s">
        <v>26</v>
      </c>
      <c r="E420" s="276" t="s">
        <v>947</v>
      </c>
      <c r="F420" s="123" t="s">
        <v>948</v>
      </c>
      <c r="G420" s="277">
        <v>117.5</v>
      </c>
      <c r="H420" s="277">
        <v>117.5</v>
      </c>
      <c r="I420" s="105"/>
      <c r="J420" s="105"/>
      <c r="K420" s="105"/>
      <c r="L420" s="247" t="s">
        <v>774</v>
      </c>
      <c r="M420" s="268">
        <v>1</v>
      </c>
      <c r="N420" s="269">
        <v>0.0075</v>
      </c>
      <c r="O420" s="269">
        <v>0.033</v>
      </c>
      <c r="P420" s="105" t="s">
        <v>775</v>
      </c>
      <c r="Q420" s="105" t="s">
        <v>775</v>
      </c>
      <c r="R420" s="123"/>
    </row>
    <row r="421" ht="29" customHeight="1" spans="1:18">
      <c r="A421" s="89">
        <v>415</v>
      </c>
      <c r="B421" s="111" t="s">
        <v>949</v>
      </c>
      <c r="C421" s="123" t="s">
        <v>771</v>
      </c>
      <c r="D421" s="104" t="s">
        <v>26</v>
      </c>
      <c r="E421" s="276" t="s">
        <v>949</v>
      </c>
      <c r="F421" s="123" t="s">
        <v>950</v>
      </c>
      <c r="G421" s="277">
        <v>77.25</v>
      </c>
      <c r="H421" s="277">
        <v>77.25</v>
      </c>
      <c r="I421" s="105"/>
      <c r="J421" s="105"/>
      <c r="K421" s="105"/>
      <c r="L421" s="247" t="s">
        <v>774</v>
      </c>
      <c r="M421" s="268">
        <v>1</v>
      </c>
      <c r="N421" s="269">
        <v>0.0012</v>
      </c>
      <c r="O421" s="269">
        <v>0.0036</v>
      </c>
      <c r="P421" s="105" t="s">
        <v>775</v>
      </c>
      <c r="Q421" s="105" t="s">
        <v>775</v>
      </c>
      <c r="R421" s="123"/>
    </row>
    <row r="422" ht="35" customHeight="1" spans="1:18">
      <c r="A422" s="89">
        <v>416</v>
      </c>
      <c r="B422" s="111" t="s">
        <v>951</v>
      </c>
      <c r="C422" s="123" t="s">
        <v>771</v>
      </c>
      <c r="D422" s="104" t="s">
        <v>26</v>
      </c>
      <c r="E422" s="276" t="s">
        <v>951</v>
      </c>
      <c r="F422" s="123" t="s">
        <v>952</v>
      </c>
      <c r="G422" s="277">
        <v>75</v>
      </c>
      <c r="H422" s="277">
        <v>75</v>
      </c>
      <c r="I422" s="105"/>
      <c r="J422" s="105"/>
      <c r="K422" s="105"/>
      <c r="L422" s="247" t="s">
        <v>774</v>
      </c>
      <c r="M422" s="268">
        <v>1</v>
      </c>
      <c r="N422" s="269">
        <v>0.0046</v>
      </c>
      <c r="O422" s="269">
        <v>0.0204</v>
      </c>
      <c r="P422" s="105" t="s">
        <v>775</v>
      </c>
      <c r="Q422" s="105" t="s">
        <v>775</v>
      </c>
      <c r="R422" s="123"/>
    </row>
    <row r="423" ht="57" customHeight="1" spans="1:18">
      <c r="A423" s="89">
        <v>417</v>
      </c>
      <c r="B423" s="236" t="s">
        <v>953</v>
      </c>
      <c r="C423" s="99"/>
      <c r="D423" s="104"/>
      <c r="E423" s="99"/>
      <c r="F423" s="99"/>
      <c r="G423" s="263">
        <f ca="1">SUM(G424:G436:G439)</f>
        <v>957.3</v>
      </c>
      <c r="H423" s="263">
        <f ca="1">SUM(H424:H436:H439)</f>
        <v>957.3</v>
      </c>
      <c r="I423" s="281"/>
      <c r="J423" s="281"/>
      <c r="K423" s="281"/>
      <c r="L423" s="282"/>
      <c r="M423" s="283">
        <f ca="1" t="shared" ref="M423:O423" si="15">SUM(M424:M436:M439)</f>
        <v>85</v>
      </c>
      <c r="N423" s="284">
        <f ca="1" t="shared" si="15"/>
        <v>0.7725</v>
      </c>
      <c r="O423" s="284">
        <f ca="1" t="shared" si="15"/>
        <v>3.1159</v>
      </c>
      <c r="P423" s="99"/>
      <c r="Q423" s="99"/>
      <c r="R423" s="99"/>
    </row>
    <row r="424" ht="39" customHeight="1" spans="1:18">
      <c r="A424" s="89">
        <v>418</v>
      </c>
      <c r="B424" s="111" t="s">
        <v>954</v>
      </c>
      <c r="C424" s="123" t="s">
        <v>955</v>
      </c>
      <c r="D424" s="104" t="s">
        <v>26</v>
      </c>
      <c r="E424" s="123" t="s">
        <v>27</v>
      </c>
      <c r="F424" s="123" t="s">
        <v>956</v>
      </c>
      <c r="G424" s="277">
        <v>81.056</v>
      </c>
      <c r="H424" s="277">
        <v>81.056</v>
      </c>
      <c r="I424" s="105"/>
      <c r="J424" s="123"/>
      <c r="K424" s="105"/>
      <c r="L424" s="132" t="s">
        <v>957</v>
      </c>
      <c r="M424" s="268">
        <v>15</v>
      </c>
      <c r="N424" s="269">
        <v>0.1308</v>
      </c>
      <c r="O424" s="269">
        <v>0.5461</v>
      </c>
      <c r="P424" s="105" t="s">
        <v>775</v>
      </c>
      <c r="Q424" s="105" t="s">
        <v>775</v>
      </c>
      <c r="R424" s="123"/>
    </row>
    <row r="425" ht="35" customHeight="1" spans="1:18">
      <c r="A425" s="89">
        <v>419</v>
      </c>
      <c r="B425" s="111" t="s">
        <v>958</v>
      </c>
      <c r="C425" s="123" t="s">
        <v>955</v>
      </c>
      <c r="D425" s="104" t="s">
        <v>26</v>
      </c>
      <c r="E425" s="123" t="s">
        <v>959</v>
      </c>
      <c r="F425" s="123" t="s">
        <v>960</v>
      </c>
      <c r="G425" s="277">
        <v>210</v>
      </c>
      <c r="H425" s="277">
        <v>210</v>
      </c>
      <c r="I425" s="105"/>
      <c r="J425" s="123"/>
      <c r="K425" s="105"/>
      <c r="L425" s="132" t="s">
        <v>957</v>
      </c>
      <c r="M425" s="268">
        <v>30</v>
      </c>
      <c r="N425" s="269">
        <v>0.3081</v>
      </c>
      <c r="O425" s="269">
        <v>1.2637</v>
      </c>
      <c r="P425" s="105" t="s">
        <v>775</v>
      </c>
      <c r="Q425" s="105" t="s">
        <v>775</v>
      </c>
      <c r="R425" s="123"/>
    </row>
    <row r="426" ht="33" customHeight="1" spans="1:18">
      <c r="A426" s="89">
        <v>420</v>
      </c>
      <c r="B426" s="111" t="s">
        <v>961</v>
      </c>
      <c r="C426" s="123" t="s">
        <v>955</v>
      </c>
      <c r="D426" s="104" t="s">
        <v>26</v>
      </c>
      <c r="E426" s="123" t="s">
        <v>962</v>
      </c>
      <c r="F426" s="123" t="s">
        <v>963</v>
      </c>
      <c r="G426" s="277">
        <v>80.52</v>
      </c>
      <c r="H426" s="277">
        <v>80.52</v>
      </c>
      <c r="I426" s="105"/>
      <c r="J426" s="123"/>
      <c r="K426" s="105"/>
      <c r="L426" s="132" t="s">
        <v>957</v>
      </c>
      <c r="M426" s="268">
        <v>21</v>
      </c>
      <c r="N426" s="269">
        <v>0.1788</v>
      </c>
      <c r="O426" s="269">
        <v>0.7601</v>
      </c>
      <c r="P426" s="105" t="s">
        <v>775</v>
      </c>
      <c r="Q426" s="105" t="s">
        <v>775</v>
      </c>
      <c r="R426" s="123"/>
    </row>
    <row r="427" ht="30" customHeight="1" spans="1:18">
      <c r="A427" s="89">
        <v>421</v>
      </c>
      <c r="B427" s="111" t="s">
        <v>964</v>
      </c>
      <c r="C427" s="123" t="s">
        <v>955</v>
      </c>
      <c r="D427" s="104" t="s">
        <v>26</v>
      </c>
      <c r="E427" s="123" t="s">
        <v>965</v>
      </c>
      <c r="F427" s="123" t="s">
        <v>966</v>
      </c>
      <c r="G427" s="277">
        <v>50.512</v>
      </c>
      <c r="H427" s="277">
        <v>50.512</v>
      </c>
      <c r="I427" s="105"/>
      <c r="J427" s="123"/>
      <c r="K427" s="105"/>
      <c r="L427" s="132" t="s">
        <v>957</v>
      </c>
      <c r="M427" s="268">
        <v>1</v>
      </c>
      <c r="N427" s="269">
        <v>0.0124</v>
      </c>
      <c r="O427" s="269">
        <v>0.0519</v>
      </c>
      <c r="P427" s="105" t="s">
        <v>775</v>
      </c>
      <c r="Q427" s="105" t="s">
        <v>775</v>
      </c>
      <c r="R427" s="123"/>
    </row>
    <row r="428" ht="47" customHeight="1" spans="1:18">
      <c r="A428" s="89">
        <v>422</v>
      </c>
      <c r="B428" s="111" t="s">
        <v>967</v>
      </c>
      <c r="C428" s="123" t="s">
        <v>955</v>
      </c>
      <c r="D428" s="104" t="s">
        <v>26</v>
      </c>
      <c r="E428" s="123" t="s">
        <v>968</v>
      </c>
      <c r="F428" s="123" t="s">
        <v>969</v>
      </c>
      <c r="G428" s="277">
        <v>41.956</v>
      </c>
      <c r="H428" s="277">
        <v>41.956</v>
      </c>
      <c r="I428" s="105"/>
      <c r="J428" s="123"/>
      <c r="K428" s="105"/>
      <c r="L428" s="132" t="s">
        <v>957</v>
      </c>
      <c r="M428" s="268">
        <v>3</v>
      </c>
      <c r="N428" s="269">
        <v>0.0164</v>
      </c>
      <c r="O428" s="269">
        <v>0.0645</v>
      </c>
      <c r="P428" s="105" t="s">
        <v>775</v>
      </c>
      <c r="Q428" s="105" t="s">
        <v>775</v>
      </c>
      <c r="R428" s="123"/>
    </row>
    <row r="429" ht="53" customHeight="1" spans="1:18">
      <c r="A429" s="89">
        <v>423</v>
      </c>
      <c r="B429" s="111" t="s">
        <v>970</v>
      </c>
      <c r="C429" s="123" t="s">
        <v>955</v>
      </c>
      <c r="D429" s="104" t="s">
        <v>26</v>
      </c>
      <c r="E429" s="123" t="s">
        <v>971</v>
      </c>
      <c r="F429" s="123" t="s">
        <v>972</v>
      </c>
      <c r="G429" s="277">
        <v>34.816</v>
      </c>
      <c r="H429" s="277">
        <v>34.816</v>
      </c>
      <c r="I429" s="105"/>
      <c r="J429" s="123"/>
      <c r="K429" s="105"/>
      <c r="L429" s="132" t="s">
        <v>957</v>
      </c>
      <c r="M429" s="268">
        <v>3</v>
      </c>
      <c r="N429" s="269">
        <v>0.0326</v>
      </c>
      <c r="O429" s="269">
        <v>0.0489</v>
      </c>
      <c r="P429" s="105" t="s">
        <v>775</v>
      </c>
      <c r="Q429" s="105" t="s">
        <v>775</v>
      </c>
      <c r="R429" s="123"/>
    </row>
    <row r="430" ht="40" customHeight="1" spans="1:18">
      <c r="A430" s="89">
        <v>424</v>
      </c>
      <c r="B430" s="111" t="s">
        <v>973</v>
      </c>
      <c r="C430" s="123" t="s">
        <v>955</v>
      </c>
      <c r="D430" s="104" t="s">
        <v>26</v>
      </c>
      <c r="E430" s="123" t="s">
        <v>55</v>
      </c>
      <c r="F430" s="123" t="s">
        <v>974</v>
      </c>
      <c r="G430" s="277">
        <v>31.688</v>
      </c>
      <c r="H430" s="277">
        <v>31.688</v>
      </c>
      <c r="I430" s="105"/>
      <c r="J430" s="123"/>
      <c r="K430" s="105"/>
      <c r="L430" s="132" t="s">
        <v>957</v>
      </c>
      <c r="M430" s="268">
        <v>3</v>
      </c>
      <c r="N430" s="269">
        <v>0.0169</v>
      </c>
      <c r="O430" s="269">
        <v>0.0789</v>
      </c>
      <c r="P430" s="105" t="s">
        <v>775</v>
      </c>
      <c r="Q430" s="105" t="s">
        <v>775</v>
      </c>
      <c r="R430" s="123"/>
    </row>
    <row r="431" ht="40" customHeight="1" spans="1:18">
      <c r="A431" s="89">
        <v>425</v>
      </c>
      <c r="B431" s="111" t="s">
        <v>975</v>
      </c>
      <c r="C431" s="123" t="s">
        <v>955</v>
      </c>
      <c r="D431" s="104" t="s">
        <v>26</v>
      </c>
      <c r="E431" s="123" t="s">
        <v>976</v>
      </c>
      <c r="F431" s="123" t="s">
        <v>977</v>
      </c>
      <c r="G431" s="277">
        <v>40.528</v>
      </c>
      <c r="H431" s="277">
        <v>40.528</v>
      </c>
      <c r="I431" s="105"/>
      <c r="J431" s="123"/>
      <c r="K431" s="105"/>
      <c r="L431" s="132" t="s">
        <v>957</v>
      </c>
      <c r="M431" s="268">
        <v>1</v>
      </c>
      <c r="N431" s="269">
        <v>0.0071</v>
      </c>
      <c r="O431" s="269">
        <v>0.0231</v>
      </c>
      <c r="P431" s="105" t="s">
        <v>775</v>
      </c>
      <c r="Q431" s="105" t="s">
        <v>775</v>
      </c>
      <c r="R431" s="123"/>
    </row>
    <row r="432" ht="40" customHeight="1" spans="1:18">
      <c r="A432" s="89">
        <v>426</v>
      </c>
      <c r="B432" s="111" t="s">
        <v>978</v>
      </c>
      <c r="C432" s="123" t="s">
        <v>955</v>
      </c>
      <c r="D432" s="104" t="s">
        <v>26</v>
      </c>
      <c r="E432" s="123" t="s">
        <v>979</v>
      </c>
      <c r="F432" s="123" t="s">
        <v>980</v>
      </c>
      <c r="G432" s="277">
        <v>24.14</v>
      </c>
      <c r="H432" s="277">
        <v>24.14</v>
      </c>
      <c r="I432" s="105"/>
      <c r="J432" s="123"/>
      <c r="K432" s="105"/>
      <c r="L432" s="132" t="s">
        <v>957</v>
      </c>
      <c r="M432" s="268">
        <v>1</v>
      </c>
      <c r="N432" s="269">
        <v>0.019</v>
      </c>
      <c r="O432" s="269">
        <v>0.0755</v>
      </c>
      <c r="P432" s="105" t="s">
        <v>775</v>
      </c>
      <c r="Q432" s="105" t="s">
        <v>775</v>
      </c>
      <c r="R432" s="123"/>
    </row>
    <row r="433" ht="40" customHeight="1" spans="1:18">
      <c r="A433" s="89">
        <v>427</v>
      </c>
      <c r="B433" s="111" t="s">
        <v>981</v>
      </c>
      <c r="C433" s="123" t="s">
        <v>955</v>
      </c>
      <c r="D433" s="104" t="s">
        <v>26</v>
      </c>
      <c r="E433" s="123" t="s">
        <v>781</v>
      </c>
      <c r="F433" s="123" t="s">
        <v>974</v>
      </c>
      <c r="G433" s="277">
        <v>25.2</v>
      </c>
      <c r="H433" s="277">
        <v>25.2</v>
      </c>
      <c r="I433" s="105"/>
      <c r="J433" s="123"/>
      <c r="K433" s="105"/>
      <c r="L433" s="132" t="s">
        <v>957</v>
      </c>
      <c r="M433" s="268">
        <v>1</v>
      </c>
      <c r="N433" s="269">
        <v>0.0045</v>
      </c>
      <c r="O433" s="269">
        <v>0.0207</v>
      </c>
      <c r="P433" s="105" t="s">
        <v>775</v>
      </c>
      <c r="Q433" s="105" t="s">
        <v>775</v>
      </c>
      <c r="R433" s="123"/>
    </row>
    <row r="434" ht="40" customHeight="1" spans="1:18">
      <c r="A434" s="89">
        <v>428</v>
      </c>
      <c r="B434" s="111" t="s">
        <v>982</v>
      </c>
      <c r="C434" s="123" t="s">
        <v>955</v>
      </c>
      <c r="D434" s="104" t="s">
        <v>26</v>
      </c>
      <c r="E434" s="123" t="s">
        <v>983</v>
      </c>
      <c r="F434" s="123" t="s">
        <v>984</v>
      </c>
      <c r="G434" s="277">
        <v>31.112</v>
      </c>
      <c r="H434" s="277">
        <v>31.112</v>
      </c>
      <c r="I434" s="105"/>
      <c r="J434" s="123"/>
      <c r="K434" s="105"/>
      <c r="L434" s="132" t="s">
        <v>957</v>
      </c>
      <c r="M434" s="268">
        <v>1</v>
      </c>
      <c r="N434" s="269">
        <v>0.0106</v>
      </c>
      <c r="O434" s="269">
        <v>0.0395</v>
      </c>
      <c r="P434" s="105" t="s">
        <v>775</v>
      </c>
      <c r="Q434" s="105" t="s">
        <v>775</v>
      </c>
      <c r="R434" s="123"/>
    </row>
    <row r="435" ht="40" customHeight="1" spans="1:18">
      <c r="A435" s="89">
        <v>429</v>
      </c>
      <c r="B435" s="111" t="s">
        <v>985</v>
      </c>
      <c r="C435" s="123" t="s">
        <v>955</v>
      </c>
      <c r="D435" s="104" t="s">
        <v>26</v>
      </c>
      <c r="E435" s="123" t="s">
        <v>986</v>
      </c>
      <c r="F435" s="123" t="s">
        <v>987</v>
      </c>
      <c r="G435" s="277">
        <v>96.472</v>
      </c>
      <c r="H435" s="277">
        <v>96.472</v>
      </c>
      <c r="I435" s="105"/>
      <c r="J435" s="123"/>
      <c r="K435" s="105"/>
      <c r="L435" s="132" t="s">
        <v>957</v>
      </c>
      <c r="M435" s="268">
        <v>1</v>
      </c>
      <c r="N435" s="269">
        <v>0.0014</v>
      </c>
      <c r="O435" s="269">
        <v>0.0062</v>
      </c>
      <c r="P435" s="105" t="s">
        <v>775</v>
      </c>
      <c r="Q435" s="105" t="s">
        <v>775</v>
      </c>
      <c r="R435" s="123"/>
    </row>
    <row r="436" ht="40" customHeight="1" spans="1:18">
      <c r="A436" s="89">
        <v>430</v>
      </c>
      <c r="B436" s="111" t="s">
        <v>988</v>
      </c>
      <c r="C436" s="123" t="s">
        <v>25</v>
      </c>
      <c r="D436" s="104" t="s">
        <v>26</v>
      </c>
      <c r="E436" s="123" t="s">
        <v>983</v>
      </c>
      <c r="F436" s="123" t="s">
        <v>989</v>
      </c>
      <c r="G436" s="277">
        <v>59.8</v>
      </c>
      <c r="H436" s="277">
        <v>59.8</v>
      </c>
      <c r="I436" s="105"/>
      <c r="J436" s="105"/>
      <c r="K436" s="105"/>
      <c r="L436" s="132" t="s">
        <v>990</v>
      </c>
      <c r="M436" s="268">
        <v>1</v>
      </c>
      <c r="N436" s="269">
        <v>0.0106</v>
      </c>
      <c r="O436" s="269">
        <v>0.0395</v>
      </c>
      <c r="P436" s="105" t="s">
        <v>991</v>
      </c>
      <c r="Q436" s="105" t="s">
        <v>991</v>
      </c>
      <c r="R436" s="123"/>
    </row>
    <row r="437" ht="40" customHeight="1" spans="1:18">
      <c r="A437" s="89">
        <v>431</v>
      </c>
      <c r="B437" s="111" t="s">
        <v>992</v>
      </c>
      <c r="C437" s="123" t="s">
        <v>25</v>
      </c>
      <c r="D437" s="104" t="s">
        <v>26</v>
      </c>
      <c r="E437" s="123" t="s">
        <v>993</v>
      </c>
      <c r="F437" s="123" t="s">
        <v>994</v>
      </c>
      <c r="G437" s="277">
        <v>14.3</v>
      </c>
      <c r="H437" s="277">
        <v>14.3</v>
      </c>
      <c r="I437" s="105"/>
      <c r="J437" s="105"/>
      <c r="K437" s="105"/>
      <c r="L437" s="132" t="s">
        <v>990</v>
      </c>
      <c r="M437" s="268">
        <v>1</v>
      </c>
      <c r="N437" s="269">
        <v>0.0079</v>
      </c>
      <c r="O437" s="269">
        <v>0.0349</v>
      </c>
      <c r="P437" s="105" t="s">
        <v>991</v>
      </c>
      <c r="Q437" s="105" t="s">
        <v>991</v>
      </c>
      <c r="R437" s="123"/>
    </row>
    <row r="438" ht="40" customHeight="1" spans="1:18">
      <c r="A438" s="89">
        <v>432</v>
      </c>
      <c r="B438" s="111" t="s">
        <v>995</v>
      </c>
      <c r="C438" s="123" t="s">
        <v>25</v>
      </c>
      <c r="D438" s="104" t="s">
        <v>26</v>
      </c>
      <c r="E438" s="123" t="s">
        <v>49</v>
      </c>
      <c r="F438" s="123" t="s">
        <v>996</v>
      </c>
      <c r="G438" s="277">
        <v>31.2</v>
      </c>
      <c r="H438" s="277">
        <v>31.2</v>
      </c>
      <c r="I438" s="105"/>
      <c r="J438" s="105"/>
      <c r="K438" s="105"/>
      <c r="L438" s="132" t="s">
        <v>990</v>
      </c>
      <c r="M438" s="268">
        <v>1</v>
      </c>
      <c r="N438" s="269">
        <v>0.006</v>
      </c>
      <c r="O438" s="269">
        <v>0.0248</v>
      </c>
      <c r="P438" s="105" t="s">
        <v>991</v>
      </c>
      <c r="Q438" s="105" t="s">
        <v>991</v>
      </c>
      <c r="R438" s="123"/>
    </row>
    <row r="439" ht="40" customHeight="1" spans="1:18">
      <c r="A439" s="89">
        <v>433</v>
      </c>
      <c r="B439" s="111" t="s">
        <v>995</v>
      </c>
      <c r="C439" s="123" t="s">
        <v>25</v>
      </c>
      <c r="D439" s="104" t="s">
        <v>26</v>
      </c>
      <c r="E439" s="123" t="s">
        <v>49</v>
      </c>
      <c r="F439" s="123" t="s">
        <v>997</v>
      </c>
      <c r="G439" s="277">
        <v>104</v>
      </c>
      <c r="H439" s="277">
        <v>104</v>
      </c>
      <c r="I439" s="105"/>
      <c r="J439" s="105"/>
      <c r="K439" s="105"/>
      <c r="L439" s="132" t="s">
        <v>990</v>
      </c>
      <c r="M439" s="268">
        <v>1</v>
      </c>
      <c r="N439" s="269">
        <v>0.0094</v>
      </c>
      <c r="O439" s="269">
        <v>0.0376</v>
      </c>
      <c r="P439" s="105" t="s">
        <v>991</v>
      </c>
      <c r="Q439" s="105" t="s">
        <v>991</v>
      </c>
      <c r="R439" s="123"/>
    </row>
    <row r="440" ht="55" customHeight="1" spans="1:18">
      <c r="A440" s="89">
        <v>434</v>
      </c>
      <c r="B440" s="236" t="s">
        <v>998</v>
      </c>
      <c r="C440" s="112"/>
      <c r="D440" s="104"/>
      <c r="E440" s="112"/>
      <c r="F440" s="112"/>
      <c r="G440" s="110">
        <f t="shared" ref="G440:I440" si="16">SUM(G441:G446)</f>
        <v>3144.06</v>
      </c>
      <c r="H440" s="110">
        <f t="shared" si="16"/>
        <v>1658.06</v>
      </c>
      <c r="I440" s="110">
        <f t="shared" si="16"/>
        <v>1486</v>
      </c>
      <c r="J440" s="285"/>
      <c r="K440" s="285"/>
      <c r="L440" s="286"/>
      <c r="M440" s="287"/>
      <c r="N440" s="229"/>
      <c r="O440" s="229"/>
      <c r="P440" s="288"/>
      <c r="Q440" s="288"/>
      <c r="R440" s="288"/>
    </row>
    <row r="441" ht="62" customHeight="1" spans="1:18">
      <c r="A441" s="89">
        <v>435</v>
      </c>
      <c r="B441" s="111" t="s">
        <v>999</v>
      </c>
      <c r="C441" s="112" t="s">
        <v>25</v>
      </c>
      <c r="D441" s="104" t="s">
        <v>134</v>
      </c>
      <c r="E441" s="123" t="s">
        <v>1000</v>
      </c>
      <c r="F441" s="106" t="s">
        <v>1001</v>
      </c>
      <c r="G441" s="127">
        <v>18</v>
      </c>
      <c r="H441" s="127">
        <v>18</v>
      </c>
      <c r="I441" s="285"/>
      <c r="J441" s="285"/>
      <c r="K441" s="285"/>
      <c r="L441" s="225" t="s">
        <v>1002</v>
      </c>
      <c r="M441" s="287">
        <v>1</v>
      </c>
      <c r="N441" s="269">
        <v>0.0012</v>
      </c>
      <c r="O441" s="289">
        <v>0.0051</v>
      </c>
      <c r="P441" s="290" t="s">
        <v>1003</v>
      </c>
      <c r="Q441" s="290" t="s">
        <v>27</v>
      </c>
      <c r="R441" s="288"/>
    </row>
    <row r="442" ht="163" customHeight="1" spans="1:18">
      <c r="A442" s="89">
        <v>436</v>
      </c>
      <c r="B442" s="111" t="s">
        <v>1004</v>
      </c>
      <c r="C442" s="278" t="s">
        <v>1005</v>
      </c>
      <c r="D442" s="104" t="s">
        <v>134</v>
      </c>
      <c r="E442" s="153" t="s">
        <v>1006</v>
      </c>
      <c r="F442" s="225" t="s">
        <v>1007</v>
      </c>
      <c r="G442" s="262">
        <v>144</v>
      </c>
      <c r="H442" s="262">
        <v>16.65</v>
      </c>
      <c r="I442" s="262">
        <v>127.35</v>
      </c>
      <c r="J442" s="168"/>
      <c r="K442" s="291"/>
      <c r="L442" s="225" t="s">
        <v>1008</v>
      </c>
      <c r="M442" s="161">
        <v>18</v>
      </c>
      <c r="N442" s="289">
        <v>0.1349</v>
      </c>
      <c r="O442" s="289">
        <v>0.5603</v>
      </c>
      <c r="P442" s="290" t="s">
        <v>1003</v>
      </c>
      <c r="Q442" s="290" t="s">
        <v>1009</v>
      </c>
      <c r="R442" s="295" t="s">
        <v>1010</v>
      </c>
    </row>
    <row r="443" ht="135" customHeight="1" spans="1:18">
      <c r="A443" s="89">
        <v>437</v>
      </c>
      <c r="B443" s="111" t="s">
        <v>1011</v>
      </c>
      <c r="C443" s="123" t="s">
        <v>1012</v>
      </c>
      <c r="D443" s="104" t="s">
        <v>134</v>
      </c>
      <c r="E443" s="153" t="s">
        <v>1013</v>
      </c>
      <c r="F443" s="225" t="s">
        <v>1014</v>
      </c>
      <c r="G443" s="262">
        <v>500</v>
      </c>
      <c r="H443" s="262"/>
      <c r="I443" s="262">
        <v>500</v>
      </c>
      <c r="J443" s="168"/>
      <c r="K443" s="291"/>
      <c r="L443" s="184" t="s">
        <v>1015</v>
      </c>
      <c r="M443" s="289">
        <v>41</v>
      </c>
      <c r="N443" s="152">
        <v>0.2974</v>
      </c>
      <c r="O443" s="152">
        <v>1.315</v>
      </c>
      <c r="P443" s="290" t="s">
        <v>1003</v>
      </c>
      <c r="Q443" s="290" t="s">
        <v>1009</v>
      </c>
      <c r="R443" s="295" t="s">
        <v>1016</v>
      </c>
    </row>
    <row r="444" ht="97" customHeight="1" spans="1:18">
      <c r="A444" s="89">
        <v>438</v>
      </c>
      <c r="B444" s="111" t="s">
        <v>1017</v>
      </c>
      <c r="C444" s="123" t="s">
        <v>25</v>
      </c>
      <c r="D444" s="104" t="s">
        <v>134</v>
      </c>
      <c r="E444" s="123" t="s">
        <v>43</v>
      </c>
      <c r="F444" s="279" t="s">
        <v>1018</v>
      </c>
      <c r="G444" s="127">
        <v>756.9</v>
      </c>
      <c r="H444" s="127">
        <v>756.9</v>
      </c>
      <c r="I444" s="246"/>
      <c r="J444" s="246"/>
      <c r="K444" s="285"/>
      <c r="L444" s="132" t="s">
        <v>1019</v>
      </c>
      <c r="M444" s="287">
        <v>6</v>
      </c>
      <c r="N444" s="289">
        <v>0.1499</v>
      </c>
      <c r="O444" s="289">
        <v>0.4288</v>
      </c>
      <c r="P444" s="290" t="s">
        <v>1003</v>
      </c>
      <c r="Q444" s="290" t="s">
        <v>1009</v>
      </c>
      <c r="R444" s="288"/>
    </row>
    <row r="445" ht="147" customHeight="1" spans="1:18">
      <c r="A445" s="89">
        <v>439</v>
      </c>
      <c r="B445" s="184" t="s">
        <v>1020</v>
      </c>
      <c r="C445" s="123" t="s">
        <v>25</v>
      </c>
      <c r="D445" s="104" t="s">
        <v>134</v>
      </c>
      <c r="E445" s="123" t="s">
        <v>43</v>
      </c>
      <c r="F445" s="184" t="s">
        <v>1021</v>
      </c>
      <c r="G445" s="127">
        <v>858.65</v>
      </c>
      <c r="H445" s="127"/>
      <c r="I445" s="127">
        <v>858.65</v>
      </c>
      <c r="J445" s="246"/>
      <c r="K445" s="285"/>
      <c r="L445" s="132" t="s">
        <v>1022</v>
      </c>
      <c r="M445" s="292">
        <v>6</v>
      </c>
      <c r="N445" s="293">
        <v>0.0897</v>
      </c>
      <c r="O445" s="293">
        <v>0.1796</v>
      </c>
      <c r="P445" s="290" t="s">
        <v>1003</v>
      </c>
      <c r="Q445" s="290" t="s">
        <v>1009</v>
      </c>
      <c r="R445" s="288"/>
    </row>
    <row r="446" ht="85" customHeight="1" spans="1:18">
      <c r="A446" s="89">
        <v>440</v>
      </c>
      <c r="B446" s="111" t="s">
        <v>1023</v>
      </c>
      <c r="C446" s="123" t="s">
        <v>25</v>
      </c>
      <c r="D446" s="104" t="s">
        <v>134</v>
      </c>
      <c r="E446" s="123" t="s">
        <v>78</v>
      </c>
      <c r="F446" s="225" t="s">
        <v>1024</v>
      </c>
      <c r="G446" s="127">
        <v>866.51</v>
      </c>
      <c r="H446" s="127">
        <v>866.51</v>
      </c>
      <c r="I446" s="246"/>
      <c r="J446" s="246"/>
      <c r="K446" s="285"/>
      <c r="L446" s="225" t="s">
        <v>1025</v>
      </c>
      <c r="M446" s="161">
        <v>5</v>
      </c>
      <c r="N446" s="289">
        <v>0.1308</v>
      </c>
      <c r="O446" s="289">
        <v>0.5833</v>
      </c>
      <c r="P446" s="290" t="s">
        <v>1003</v>
      </c>
      <c r="Q446" s="290" t="s">
        <v>1009</v>
      </c>
      <c r="R446" s="295" t="s">
        <v>1026</v>
      </c>
    </row>
    <row r="447" ht="47" customHeight="1" spans="1:18">
      <c r="A447" s="89">
        <v>441</v>
      </c>
      <c r="B447" s="236" t="s">
        <v>1027</v>
      </c>
      <c r="C447" s="123" t="s">
        <v>25</v>
      </c>
      <c r="D447" s="104" t="s">
        <v>1028</v>
      </c>
      <c r="E447" s="123" t="s">
        <v>113</v>
      </c>
      <c r="F447" s="106" t="s">
        <v>1029</v>
      </c>
      <c r="G447" s="110">
        <v>159</v>
      </c>
      <c r="H447" s="110">
        <v>159</v>
      </c>
      <c r="I447" s="149"/>
      <c r="J447" s="149"/>
      <c r="K447" s="149"/>
      <c r="L447" s="225" t="s">
        <v>1030</v>
      </c>
      <c r="M447" s="146">
        <v>11</v>
      </c>
      <c r="N447" s="294">
        <v>0.0208</v>
      </c>
      <c r="O447" s="294">
        <v>0.085</v>
      </c>
      <c r="P447" s="290" t="s">
        <v>1031</v>
      </c>
      <c r="Q447" s="296" t="s">
        <v>1032</v>
      </c>
      <c r="R447" s="297"/>
    </row>
  </sheetData>
  <mergeCells count="22">
    <mergeCell ref="A1:B1"/>
    <mergeCell ref="A2:R2"/>
    <mergeCell ref="G3:K3"/>
    <mergeCell ref="L3:O3"/>
    <mergeCell ref="A3:A6"/>
    <mergeCell ref="B3:B6"/>
    <mergeCell ref="C3:C6"/>
    <mergeCell ref="D3:D6"/>
    <mergeCell ref="E3:E6"/>
    <mergeCell ref="F3:F6"/>
    <mergeCell ref="G4:G6"/>
    <mergeCell ref="H4:H6"/>
    <mergeCell ref="I4:I6"/>
    <mergeCell ref="J4:J6"/>
    <mergeCell ref="K4:K6"/>
    <mergeCell ref="L4:L6"/>
    <mergeCell ref="M4:M6"/>
    <mergeCell ref="N4:N6"/>
    <mergeCell ref="O4:O6"/>
    <mergeCell ref="P3:P6"/>
    <mergeCell ref="Q3:Q6"/>
    <mergeCell ref="R3:R6"/>
  </mergeCells>
  <pageMargins left="0.588888888888889" right="0.388888888888889" top="0.55" bottom="0.388888888888889" header="0.5" footer="0.354166666666667"/>
  <pageSetup paperSize="8" scale="90" fitToHeight="0" orientation="landscape" horizontalDpi="600"/>
  <headerFooter/>
  <ignoredErrors>
    <ignoredError sqref="G440:H440"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abSelected="1" view="pageBreakPreview" zoomScaleNormal="100" zoomScaleSheetLayoutView="100" topLeftCell="A34" workbookViewId="0">
      <selection activeCell="N56" sqref="N56"/>
    </sheetView>
  </sheetViews>
  <sheetFormatPr defaultColWidth="9" defaultRowHeight="13.5"/>
  <cols>
    <col min="1" max="1" width="6" style="6" customWidth="1"/>
    <col min="2" max="2" width="9.10833333333333" style="6" customWidth="1"/>
    <col min="3" max="3" width="9.66666666666667" style="6" customWidth="1"/>
    <col min="4" max="4" width="7" style="6" customWidth="1"/>
    <col min="5" max="5" width="17" style="6" customWidth="1"/>
    <col min="6" max="6" width="16.6666666666667" style="6" customWidth="1"/>
    <col min="7" max="7" width="22.1083333333333" style="6" customWidth="1"/>
    <col min="8" max="8" width="15.1083333333333" style="6" customWidth="1"/>
    <col min="9" max="9" width="9.66666666666667" style="6" customWidth="1"/>
    <col min="10" max="10" width="9" style="6"/>
    <col min="11" max="11" width="9.375" style="6"/>
    <col min="12" max="16384" width="9" style="6"/>
  </cols>
  <sheetData>
    <row r="1" ht="14.25" customHeight="1" spans="1:5">
      <c r="A1" s="7" t="s">
        <v>1033</v>
      </c>
      <c r="B1" s="7"/>
      <c r="C1" s="7"/>
      <c r="D1" s="7"/>
      <c r="E1" s="7"/>
    </row>
    <row r="2" ht="20.25" spans="1:9">
      <c r="A2" s="8" t="s">
        <v>1034</v>
      </c>
      <c r="B2" s="9"/>
      <c r="C2" s="9"/>
      <c r="D2" s="9"/>
      <c r="E2" s="9"/>
      <c r="F2" s="9"/>
      <c r="G2" s="9"/>
      <c r="H2" s="9"/>
      <c r="I2" s="9"/>
    </row>
    <row r="3" customHeight="1" spans="1:9">
      <c r="A3" s="10"/>
      <c r="B3" s="10"/>
      <c r="C3" s="10"/>
      <c r="D3" s="10"/>
      <c r="E3" s="10"/>
      <c r="F3" s="10"/>
      <c r="G3" s="10"/>
      <c r="H3" s="11" t="s">
        <v>1035</v>
      </c>
      <c r="I3" s="11"/>
    </row>
    <row r="4" s="1" customFormat="1" ht="14.25" customHeight="1" spans="1:9">
      <c r="A4" s="12" t="s">
        <v>2</v>
      </c>
      <c r="B4" s="13" t="s">
        <v>1036</v>
      </c>
      <c r="C4" s="14"/>
      <c r="D4" s="14"/>
      <c r="E4" s="15"/>
      <c r="F4" s="12" t="s">
        <v>1037</v>
      </c>
      <c r="G4" s="12"/>
      <c r="H4" s="12" t="s">
        <v>1038</v>
      </c>
      <c r="I4" s="12" t="s">
        <v>1039</v>
      </c>
    </row>
    <row r="5" s="1" customFormat="1" ht="14.25" spans="1:9">
      <c r="A5" s="12"/>
      <c r="B5" s="16"/>
      <c r="C5" s="17"/>
      <c r="D5" s="17"/>
      <c r="E5" s="18"/>
      <c r="F5" s="12" t="s">
        <v>1040</v>
      </c>
      <c r="G5" s="12" t="s">
        <v>1041</v>
      </c>
      <c r="H5" s="12"/>
      <c r="I5" s="12"/>
    </row>
    <row r="6" s="2" customFormat="1" ht="14.25" spans="1:9">
      <c r="A6" s="19" t="s">
        <v>1042</v>
      </c>
      <c r="B6" s="20"/>
      <c r="C6" s="20"/>
      <c r="D6" s="20"/>
      <c r="E6" s="21"/>
      <c r="F6" s="22">
        <f>SUM(F7,F39,F54:F55)</f>
        <v>47755.12</v>
      </c>
      <c r="G6" s="23"/>
      <c r="H6" s="22">
        <f>SUM(H7,H39,H54:H55,H54,H57)</f>
        <v>39153.92</v>
      </c>
      <c r="I6" s="73">
        <f t="shared" ref="I6:I9" si="0">H6/F6</f>
        <v>0.819889469443276</v>
      </c>
    </row>
    <row r="7" s="3" customFormat="1" ht="14.25" spans="1:9">
      <c r="A7" s="24" t="s">
        <v>1043</v>
      </c>
      <c r="B7" s="25" t="s">
        <v>1044</v>
      </c>
      <c r="C7" s="25"/>
      <c r="D7" s="25"/>
      <c r="E7" s="25"/>
      <c r="F7" s="26">
        <f>SUM(F8:F9,F17,F20:F33)</f>
        <v>34398.41</v>
      </c>
      <c r="G7" s="27"/>
      <c r="H7" s="26">
        <f>SUM(H8:H9,H17,H20:H33)</f>
        <v>28268.92</v>
      </c>
      <c r="I7" s="73">
        <f t="shared" si="0"/>
        <v>0.821808915005083</v>
      </c>
    </row>
    <row r="8" s="3" customFormat="1" ht="14.25" spans="1:9">
      <c r="A8" s="28">
        <v>1</v>
      </c>
      <c r="B8" s="29" t="s">
        <v>1045</v>
      </c>
      <c r="C8" s="29"/>
      <c r="D8" s="29"/>
      <c r="E8" s="29"/>
      <c r="F8" s="30">
        <v>20418</v>
      </c>
      <c r="G8" s="31"/>
      <c r="H8" s="30">
        <v>21099.92</v>
      </c>
      <c r="I8" s="73">
        <f t="shared" si="0"/>
        <v>1.03339798217259</v>
      </c>
    </row>
    <row r="9" s="3" customFormat="1" ht="22.95" customHeight="1" spans="1:9">
      <c r="A9" s="28">
        <v>2</v>
      </c>
      <c r="B9" s="29" t="s">
        <v>1046</v>
      </c>
      <c r="C9" s="29"/>
      <c r="D9" s="29"/>
      <c r="E9" s="29"/>
      <c r="F9" s="30">
        <v>2654</v>
      </c>
      <c r="G9" s="31"/>
      <c r="H9" s="30">
        <v>555</v>
      </c>
      <c r="I9" s="73">
        <f t="shared" si="0"/>
        <v>0.209118311981914</v>
      </c>
    </row>
    <row r="10" s="3" customFormat="1" ht="12" customHeight="1" spans="1:9">
      <c r="A10" s="28">
        <v>3</v>
      </c>
      <c r="B10" s="32" t="s">
        <v>1047</v>
      </c>
      <c r="C10" s="29" t="s">
        <v>1048</v>
      </c>
      <c r="D10" s="29"/>
      <c r="E10" s="29"/>
      <c r="F10" s="30">
        <v>1229</v>
      </c>
      <c r="G10" s="31"/>
      <c r="H10" s="30">
        <v>1229</v>
      </c>
      <c r="I10" s="73"/>
    </row>
    <row r="11" s="3" customFormat="1" ht="14.25" spans="1:9">
      <c r="A11" s="28"/>
      <c r="B11" s="32"/>
      <c r="C11" s="32" t="s">
        <v>1049</v>
      </c>
      <c r="D11" s="29" t="s">
        <v>1050</v>
      </c>
      <c r="E11" s="29"/>
      <c r="F11" s="30">
        <v>320</v>
      </c>
      <c r="G11" s="31"/>
      <c r="H11" s="30">
        <v>320</v>
      </c>
      <c r="I11" s="73"/>
    </row>
    <row r="12" s="3" customFormat="1" ht="12" customHeight="1" spans="1:9">
      <c r="A12" s="28"/>
      <c r="B12" s="32"/>
      <c r="C12" s="32"/>
      <c r="D12" s="29" t="s">
        <v>1051</v>
      </c>
      <c r="E12" s="29"/>
      <c r="F12" s="30">
        <v>200</v>
      </c>
      <c r="G12" s="31"/>
      <c r="H12" s="30">
        <v>200</v>
      </c>
      <c r="I12" s="73"/>
    </row>
    <row r="13" s="3" customFormat="1" ht="24" customHeight="1" spans="1:9">
      <c r="A13" s="28"/>
      <c r="B13" s="32"/>
      <c r="C13" s="32"/>
      <c r="D13" s="29" t="s">
        <v>1052</v>
      </c>
      <c r="E13" s="29"/>
      <c r="F13" s="30"/>
      <c r="G13" s="31"/>
      <c r="H13" s="30"/>
      <c r="I13" s="73"/>
    </row>
    <row r="14" s="3" customFormat="1" ht="14.25" spans="1:9">
      <c r="A14" s="28"/>
      <c r="B14" s="32"/>
      <c r="C14" s="32"/>
      <c r="D14" s="29" t="s">
        <v>1053</v>
      </c>
      <c r="E14" s="29"/>
      <c r="F14" s="30"/>
      <c r="G14" s="31"/>
      <c r="H14" s="30"/>
      <c r="I14" s="73"/>
    </row>
    <row r="15" s="3" customFormat="1" ht="14.25" spans="1:9">
      <c r="A15" s="28"/>
      <c r="B15" s="32"/>
      <c r="C15" s="32"/>
      <c r="D15" s="29" t="s">
        <v>1054</v>
      </c>
      <c r="E15" s="29"/>
      <c r="F15" s="30"/>
      <c r="G15" s="31"/>
      <c r="H15" s="30"/>
      <c r="I15" s="73"/>
    </row>
    <row r="16" s="3" customFormat="1" ht="12" customHeight="1" spans="1:9">
      <c r="A16" s="28"/>
      <c r="B16" s="32"/>
      <c r="C16" s="32"/>
      <c r="D16" s="29" t="s">
        <v>1055</v>
      </c>
      <c r="E16" s="29"/>
      <c r="F16" s="30"/>
      <c r="G16" s="31"/>
      <c r="H16" s="30"/>
      <c r="I16" s="73"/>
    </row>
    <row r="17" s="3" customFormat="1" ht="12" customHeight="1" spans="1:9">
      <c r="A17" s="28"/>
      <c r="B17" s="32"/>
      <c r="C17" s="29" t="s">
        <v>1056</v>
      </c>
      <c r="D17" s="29"/>
      <c r="E17" s="29"/>
      <c r="F17" s="33">
        <f>F10-SUM(F11:F16)</f>
        <v>709</v>
      </c>
      <c r="G17" s="31"/>
      <c r="H17" s="33">
        <f>H10-SUM(H11:H16)</f>
        <v>709</v>
      </c>
      <c r="I17" s="74">
        <v>1</v>
      </c>
    </row>
    <row r="18" s="3" customFormat="1" ht="27" customHeight="1" spans="1:9">
      <c r="A18" s="28">
        <v>4</v>
      </c>
      <c r="B18" s="32" t="s">
        <v>1057</v>
      </c>
      <c r="C18" s="29" t="s">
        <v>1048</v>
      </c>
      <c r="D18" s="29"/>
      <c r="E18" s="29"/>
      <c r="F18" s="30">
        <v>436.58</v>
      </c>
      <c r="G18" s="31"/>
      <c r="H18" s="34">
        <v>426.68</v>
      </c>
      <c r="I18" s="73"/>
    </row>
    <row r="19" s="3" customFormat="1" ht="12" customHeight="1" spans="1:9">
      <c r="A19" s="28"/>
      <c r="B19" s="32"/>
      <c r="C19" s="35" t="s">
        <v>1058</v>
      </c>
      <c r="D19" s="36"/>
      <c r="E19" s="37"/>
      <c r="F19" s="30">
        <v>104</v>
      </c>
      <c r="G19" s="31"/>
      <c r="H19" s="34">
        <v>266.68</v>
      </c>
      <c r="I19" s="73"/>
    </row>
    <row r="20" s="3" customFormat="1" ht="14.25" spans="1:9">
      <c r="A20" s="28"/>
      <c r="B20" s="32"/>
      <c r="C20" s="29" t="s">
        <v>1056</v>
      </c>
      <c r="D20" s="29"/>
      <c r="E20" s="29"/>
      <c r="F20" s="33">
        <f>F18-F19</f>
        <v>332.58</v>
      </c>
      <c r="G20" s="31"/>
      <c r="H20" s="33">
        <f>H18-H19</f>
        <v>160</v>
      </c>
      <c r="I20" s="73">
        <f t="shared" ref="I20:I26" si="1">H20/F20</f>
        <v>0.481087257201275</v>
      </c>
    </row>
    <row r="21" s="3" customFormat="1" ht="14.25" spans="1:9">
      <c r="A21" s="28">
        <v>5</v>
      </c>
      <c r="B21" s="29" t="s">
        <v>1059</v>
      </c>
      <c r="C21" s="29"/>
      <c r="D21" s="29"/>
      <c r="E21" s="29"/>
      <c r="F21" s="30">
        <v>962</v>
      </c>
      <c r="G21" s="31"/>
      <c r="H21" s="38"/>
      <c r="I21" s="73">
        <f t="shared" si="1"/>
        <v>0</v>
      </c>
    </row>
    <row r="22" s="3" customFormat="1" ht="27" customHeight="1" spans="1:9">
      <c r="A22" s="28">
        <v>6</v>
      </c>
      <c r="B22" s="29" t="s">
        <v>1060</v>
      </c>
      <c r="C22" s="29"/>
      <c r="D22" s="29"/>
      <c r="E22" s="29"/>
      <c r="F22" s="38">
        <v>1323</v>
      </c>
      <c r="G22" s="31"/>
      <c r="H22" s="38"/>
      <c r="I22" s="73">
        <f t="shared" si="1"/>
        <v>0</v>
      </c>
    </row>
    <row r="23" s="3" customFormat="1" ht="27" customHeight="1" spans="1:9">
      <c r="A23" s="28">
        <v>7</v>
      </c>
      <c r="B23" s="29" t="s">
        <v>1061</v>
      </c>
      <c r="C23" s="29"/>
      <c r="D23" s="29"/>
      <c r="E23" s="29"/>
      <c r="F23" s="38">
        <v>800</v>
      </c>
      <c r="G23" s="31"/>
      <c r="H23" s="38">
        <v>800</v>
      </c>
      <c r="I23" s="73">
        <f t="shared" si="1"/>
        <v>1</v>
      </c>
    </row>
    <row r="24" s="3" customFormat="1" ht="12" customHeight="1" spans="1:9">
      <c r="A24" s="28">
        <v>8</v>
      </c>
      <c r="B24" s="29" t="s">
        <v>1062</v>
      </c>
      <c r="C24" s="29"/>
      <c r="D24" s="29"/>
      <c r="E24" s="29"/>
      <c r="F24" s="38">
        <v>60</v>
      </c>
      <c r="G24" s="31"/>
      <c r="H24" s="38">
        <v>60</v>
      </c>
      <c r="I24" s="73">
        <f t="shared" si="1"/>
        <v>1</v>
      </c>
    </row>
    <row r="25" s="2" customFormat="1" ht="24" customHeight="1" spans="1:9">
      <c r="A25" s="28">
        <v>9</v>
      </c>
      <c r="B25" s="29" t="s">
        <v>1063</v>
      </c>
      <c r="C25" s="29"/>
      <c r="D25" s="29"/>
      <c r="E25" s="29"/>
      <c r="F25" s="38">
        <v>5552</v>
      </c>
      <c r="G25" s="31"/>
      <c r="H25" s="38">
        <v>2468</v>
      </c>
      <c r="I25" s="73">
        <f t="shared" si="1"/>
        <v>0.444524495677233</v>
      </c>
    </row>
    <row r="26" s="4" customFormat="1" ht="14.25" spans="1:9">
      <c r="A26" s="28">
        <v>10</v>
      </c>
      <c r="B26" s="29" t="s">
        <v>1064</v>
      </c>
      <c r="C26" s="29"/>
      <c r="D26" s="29"/>
      <c r="E26" s="29"/>
      <c r="F26" s="38">
        <v>139.63</v>
      </c>
      <c r="G26" s="31"/>
      <c r="H26" s="38">
        <v>0</v>
      </c>
      <c r="I26" s="73">
        <f t="shared" si="1"/>
        <v>0</v>
      </c>
    </row>
    <row r="27" s="4" customFormat="1" ht="14.25" spans="1:9">
      <c r="A27" s="28">
        <v>11</v>
      </c>
      <c r="B27" s="39" t="s">
        <v>1065</v>
      </c>
      <c r="C27" s="40"/>
      <c r="D27" s="40"/>
      <c r="E27" s="41"/>
      <c r="F27" s="38"/>
      <c r="G27" s="31"/>
      <c r="H27" s="38"/>
      <c r="I27" s="73"/>
    </row>
    <row r="28" s="4" customFormat="1" ht="14.25" spans="1:9">
      <c r="A28" s="28">
        <v>12</v>
      </c>
      <c r="B28" s="29" t="s">
        <v>1066</v>
      </c>
      <c r="C28" s="29"/>
      <c r="D28" s="29"/>
      <c r="E28" s="29"/>
      <c r="F28" s="38"/>
      <c r="G28" s="31"/>
      <c r="H28" s="38"/>
      <c r="I28" s="73"/>
    </row>
    <row r="29" s="4" customFormat="1" ht="12" customHeight="1" spans="1:9">
      <c r="A29" s="28">
        <v>13</v>
      </c>
      <c r="B29" s="29" t="s">
        <v>1067</v>
      </c>
      <c r="C29" s="29"/>
      <c r="D29" s="29"/>
      <c r="E29" s="29"/>
      <c r="F29" s="38"/>
      <c r="G29" s="31"/>
      <c r="H29" s="38"/>
      <c r="I29" s="73"/>
    </row>
    <row r="30" s="4" customFormat="1" ht="12" customHeight="1" spans="1:9">
      <c r="A30" s="28">
        <v>14</v>
      </c>
      <c r="B30" s="29" t="s">
        <v>1068</v>
      </c>
      <c r="C30" s="29"/>
      <c r="D30" s="29"/>
      <c r="E30" s="29"/>
      <c r="F30" s="38">
        <v>543.2</v>
      </c>
      <c r="G30" s="31"/>
      <c r="H30" s="38">
        <v>0</v>
      </c>
      <c r="I30" s="73">
        <f t="shared" ref="I30:I35" si="2">H30/F30</f>
        <v>0</v>
      </c>
    </row>
    <row r="31" s="4" customFormat="1" ht="14.25" spans="1:9">
      <c r="A31" s="42">
        <v>15</v>
      </c>
      <c r="B31" s="43" t="s">
        <v>1069</v>
      </c>
      <c r="C31" s="43"/>
      <c r="D31" s="43"/>
      <c r="E31" s="43"/>
      <c r="F31" s="38"/>
      <c r="G31" s="31"/>
      <c r="H31" s="38"/>
      <c r="I31" s="73"/>
    </row>
    <row r="32" s="4" customFormat="1" ht="12" customHeight="1" spans="1:9">
      <c r="A32" s="28">
        <v>16</v>
      </c>
      <c r="B32" s="29" t="s">
        <v>1070</v>
      </c>
      <c r="C32" s="29"/>
      <c r="D32" s="29"/>
      <c r="E32" s="29"/>
      <c r="F32" s="38">
        <v>10</v>
      </c>
      <c r="G32" s="31"/>
      <c r="H32" s="38"/>
      <c r="I32" s="73"/>
    </row>
    <row r="33" s="4" customFormat="1" ht="14.25" spans="1:9">
      <c r="A33" s="28">
        <v>17</v>
      </c>
      <c r="B33" s="32" t="s">
        <v>1071</v>
      </c>
      <c r="C33" s="32"/>
      <c r="D33" s="32"/>
      <c r="E33" s="32" t="s">
        <v>1072</v>
      </c>
      <c r="F33" s="33">
        <f>SUM(F34:F38)</f>
        <v>895</v>
      </c>
      <c r="G33" s="31"/>
      <c r="H33" s="33">
        <f>SUM(H34:H38)</f>
        <v>2417</v>
      </c>
      <c r="I33" s="73">
        <f t="shared" si="2"/>
        <v>2.70055865921788</v>
      </c>
    </row>
    <row r="34" s="4" customFormat="1" ht="26.25" customHeight="1" spans="1:9">
      <c r="A34" s="28"/>
      <c r="B34" s="32"/>
      <c r="C34" s="32"/>
      <c r="D34" s="32"/>
      <c r="E34" s="44" t="s">
        <v>1073</v>
      </c>
      <c r="F34" s="38">
        <v>532</v>
      </c>
      <c r="G34" s="31"/>
      <c r="H34" s="38">
        <v>532</v>
      </c>
      <c r="I34" s="73">
        <f t="shared" si="2"/>
        <v>1</v>
      </c>
    </row>
    <row r="35" s="3" customFormat="1" ht="30.75" customHeight="1" spans="1:9">
      <c r="A35" s="28"/>
      <c r="B35" s="32"/>
      <c r="C35" s="32"/>
      <c r="D35" s="32"/>
      <c r="E35" s="44" t="s">
        <v>1074</v>
      </c>
      <c r="F35" s="38">
        <v>338</v>
      </c>
      <c r="G35" s="31"/>
      <c r="H35" s="38">
        <v>1860</v>
      </c>
      <c r="I35" s="73">
        <f t="shared" si="2"/>
        <v>5.50295857988166</v>
      </c>
    </row>
    <row r="36" s="3" customFormat="1" ht="27.75" customHeight="1" spans="1:9">
      <c r="A36" s="28"/>
      <c r="B36" s="32"/>
      <c r="C36" s="32"/>
      <c r="D36" s="32"/>
      <c r="E36" s="44" t="s">
        <v>1075</v>
      </c>
      <c r="F36" s="38"/>
      <c r="G36" s="31"/>
      <c r="H36" s="38"/>
      <c r="I36" s="73"/>
    </row>
    <row r="37" s="3" customFormat="1" ht="33" customHeight="1" spans="1:9">
      <c r="A37" s="28"/>
      <c r="B37" s="32"/>
      <c r="C37" s="32"/>
      <c r="D37" s="32"/>
      <c r="E37" s="44" t="s">
        <v>1076</v>
      </c>
      <c r="F37" s="38"/>
      <c r="G37" s="31"/>
      <c r="H37" s="38"/>
      <c r="I37" s="73"/>
    </row>
    <row r="38" s="3" customFormat="1" ht="26.25" customHeight="1" spans="1:9">
      <c r="A38" s="28"/>
      <c r="B38" s="32"/>
      <c r="C38" s="32"/>
      <c r="D38" s="32"/>
      <c r="E38" s="44" t="s">
        <v>1077</v>
      </c>
      <c r="F38" s="38">
        <v>25</v>
      </c>
      <c r="G38" s="31"/>
      <c r="H38" s="38">
        <v>25</v>
      </c>
      <c r="I38" s="73">
        <f t="shared" ref="I38:I44" si="3">H38/F38</f>
        <v>1</v>
      </c>
    </row>
    <row r="39" s="3" customFormat="1" ht="12" customHeight="1" spans="1:9">
      <c r="A39" s="24" t="s">
        <v>1078</v>
      </c>
      <c r="B39" s="24" t="s">
        <v>1079</v>
      </c>
      <c r="C39" s="24"/>
      <c r="D39" s="24"/>
      <c r="E39" s="24"/>
      <c r="F39" s="26">
        <f>SUM(F40:F53)</f>
        <v>13356.71</v>
      </c>
      <c r="G39" s="31"/>
      <c r="H39" s="26">
        <f>SUM(H40:H53)</f>
        <v>10885</v>
      </c>
      <c r="I39" s="73">
        <f t="shared" si="3"/>
        <v>0.814946195582595</v>
      </c>
    </row>
    <row r="40" s="2" customFormat="1" ht="14.25" spans="1:9">
      <c r="A40" s="45">
        <v>1</v>
      </c>
      <c r="B40" s="46" t="s">
        <v>1080</v>
      </c>
      <c r="C40" s="47"/>
      <c r="D40" s="47"/>
      <c r="E40" s="48"/>
      <c r="F40" s="49">
        <v>9159</v>
      </c>
      <c r="G40" s="50"/>
      <c r="H40" s="51">
        <v>9159</v>
      </c>
      <c r="I40" s="73">
        <f t="shared" si="3"/>
        <v>1</v>
      </c>
    </row>
    <row r="41" s="4" customFormat="1" ht="14.25" spans="1:9">
      <c r="A41" s="45">
        <v>2</v>
      </c>
      <c r="B41" s="46" t="s">
        <v>1081</v>
      </c>
      <c r="C41" s="47"/>
      <c r="D41" s="47"/>
      <c r="E41" s="48"/>
      <c r="F41" s="51">
        <v>29</v>
      </c>
      <c r="G41" s="50"/>
      <c r="H41" s="51">
        <v>406</v>
      </c>
      <c r="I41" s="73">
        <f t="shared" si="3"/>
        <v>14</v>
      </c>
    </row>
    <row r="42" s="4" customFormat="1" ht="14.25" spans="1:9">
      <c r="A42" s="45">
        <v>3</v>
      </c>
      <c r="B42" s="46" t="s">
        <v>1082</v>
      </c>
      <c r="C42" s="47"/>
      <c r="D42" s="47"/>
      <c r="E42" s="48"/>
      <c r="F42" s="51">
        <v>100</v>
      </c>
      <c r="G42" s="31"/>
      <c r="H42" s="51">
        <v>90</v>
      </c>
      <c r="I42" s="73">
        <f t="shared" si="3"/>
        <v>0.9</v>
      </c>
    </row>
    <row r="43" s="4" customFormat="1" ht="14.25" spans="1:9">
      <c r="A43" s="45">
        <v>4</v>
      </c>
      <c r="B43" s="46" t="s">
        <v>1083</v>
      </c>
      <c r="C43" s="47"/>
      <c r="D43" s="47"/>
      <c r="E43" s="48"/>
      <c r="F43" s="51">
        <v>95</v>
      </c>
      <c r="G43" s="31"/>
      <c r="H43" s="51">
        <v>91</v>
      </c>
      <c r="I43" s="73">
        <f t="shared" si="3"/>
        <v>0.957894736842105</v>
      </c>
    </row>
    <row r="44" s="4" customFormat="1" ht="15.75" customHeight="1" spans="1:9">
      <c r="A44" s="45">
        <v>5</v>
      </c>
      <c r="B44" s="52" t="s">
        <v>1084</v>
      </c>
      <c r="C44" s="53"/>
      <c r="D44" s="53"/>
      <c r="E44" s="54"/>
      <c r="F44" s="55">
        <v>80</v>
      </c>
      <c r="G44" s="56"/>
      <c r="H44" s="55">
        <v>986</v>
      </c>
      <c r="I44" s="73">
        <f t="shared" si="3"/>
        <v>12.325</v>
      </c>
    </row>
    <row r="45" s="4" customFormat="1" ht="12" customHeight="1" spans="1:9">
      <c r="A45" s="45">
        <v>6</v>
      </c>
      <c r="B45" s="57"/>
      <c r="C45" s="58"/>
      <c r="D45" s="58"/>
      <c r="E45" s="59"/>
      <c r="F45" s="60"/>
      <c r="G45" s="61"/>
      <c r="H45" s="60"/>
      <c r="I45" s="73"/>
    </row>
    <row r="46" s="4" customFormat="1" ht="14.25" spans="1:9">
      <c r="A46" s="45">
        <v>7</v>
      </c>
      <c r="B46" s="46" t="s">
        <v>1085</v>
      </c>
      <c r="C46" s="47"/>
      <c r="D46" s="47"/>
      <c r="E46" s="48"/>
      <c r="F46" s="62">
        <v>30</v>
      </c>
      <c r="G46" s="31"/>
      <c r="H46" s="62">
        <v>30</v>
      </c>
      <c r="I46" s="73">
        <f t="shared" ref="I46:I50" si="4">H46/F46</f>
        <v>1</v>
      </c>
    </row>
    <row r="47" s="4" customFormat="1" ht="12" customHeight="1" spans="1:9">
      <c r="A47" s="45">
        <v>8</v>
      </c>
      <c r="B47" s="52" t="s">
        <v>1086</v>
      </c>
      <c r="C47" s="53"/>
      <c r="D47" s="53"/>
      <c r="E47" s="54"/>
      <c r="F47" s="55">
        <v>3</v>
      </c>
      <c r="G47" s="56"/>
      <c r="H47" s="55">
        <v>3</v>
      </c>
      <c r="I47" s="73">
        <f t="shared" si="4"/>
        <v>1</v>
      </c>
    </row>
    <row r="48" s="4" customFormat="1" ht="12" spans="1:9">
      <c r="A48" s="45">
        <v>9</v>
      </c>
      <c r="B48" s="57"/>
      <c r="C48" s="58"/>
      <c r="D48" s="58"/>
      <c r="E48" s="59"/>
      <c r="F48" s="60"/>
      <c r="G48" s="61"/>
      <c r="H48" s="60"/>
      <c r="I48" s="73"/>
    </row>
    <row r="49" s="4" customFormat="1" ht="14.25" spans="1:9">
      <c r="A49" s="45">
        <v>10</v>
      </c>
      <c r="B49" s="46" t="s">
        <v>1087</v>
      </c>
      <c r="C49" s="47"/>
      <c r="D49" s="47"/>
      <c r="E49" s="48"/>
      <c r="F49" s="62">
        <v>685</v>
      </c>
      <c r="G49" s="31"/>
      <c r="H49" s="62"/>
      <c r="I49" s="73">
        <f t="shared" si="4"/>
        <v>0</v>
      </c>
    </row>
    <row r="50" s="4" customFormat="1" ht="14.25" spans="1:9">
      <c r="A50" s="45">
        <v>11</v>
      </c>
      <c r="B50" s="46" t="s">
        <v>1088</v>
      </c>
      <c r="C50" s="47"/>
      <c r="D50" s="47"/>
      <c r="E50" s="48"/>
      <c r="F50" s="63">
        <v>1691</v>
      </c>
      <c r="G50" s="31"/>
      <c r="H50" s="63"/>
      <c r="I50" s="73">
        <f t="shared" si="4"/>
        <v>0</v>
      </c>
    </row>
    <row r="51" s="4" customFormat="1" ht="14.25" spans="1:9">
      <c r="A51" s="45">
        <v>12</v>
      </c>
      <c r="B51" s="46" t="s">
        <v>1089</v>
      </c>
      <c r="C51" s="47"/>
      <c r="D51" s="47"/>
      <c r="E51" s="48"/>
      <c r="F51" s="63"/>
      <c r="G51" s="31"/>
      <c r="H51" s="63"/>
      <c r="I51" s="73"/>
    </row>
    <row r="52" s="4" customFormat="1" ht="14.25" spans="1:9">
      <c r="A52" s="45">
        <v>13</v>
      </c>
      <c r="B52" s="46" t="s">
        <v>1090</v>
      </c>
      <c r="C52" s="47"/>
      <c r="D52" s="47"/>
      <c r="E52" s="48"/>
      <c r="F52" s="63">
        <v>60</v>
      </c>
      <c r="G52" s="31"/>
      <c r="H52" s="63">
        <v>120</v>
      </c>
      <c r="I52" s="73">
        <f>H52/F52</f>
        <v>2</v>
      </c>
    </row>
    <row r="53" s="4" customFormat="1" ht="14.25" spans="1:9">
      <c r="A53" s="45">
        <v>14</v>
      </c>
      <c r="B53" s="46" t="s">
        <v>1091</v>
      </c>
      <c r="C53" s="47"/>
      <c r="D53" s="47"/>
      <c r="E53" s="48"/>
      <c r="F53" s="63">
        <v>1424.71</v>
      </c>
      <c r="G53" s="31"/>
      <c r="H53" s="64">
        <v>0</v>
      </c>
      <c r="I53" s="73">
        <f>H53/F53</f>
        <v>0</v>
      </c>
    </row>
    <row r="54" s="5" customFormat="1" ht="16.5" spans="1:9">
      <c r="A54" s="65" t="s">
        <v>1092</v>
      </c>
      <c r="B54" s="65" t="s">
        <v>1093</v>
      </c>
      <c r="C54" s="66"/>
      <c r="D54" s="66"/>
      <c r="E54" s="67"/>
      <c r="F54" s="68"/>
      <c r="G54" s="69"/>
      <c r="H54" s="68"/>
      <c r="I54" s="73"/>
    </row>
    <row r="55" s="3" customFormat="1" ht="19.95" customHeight="1" spans="1:9">
      <c r="A55" s="70">
        <v>1</v>
      </c>
      <c r="B55" s="46" t="s">
        <v>1094</v>
      </c>
      <c r="C55" s="47"/>
      <c r="D55" s="47"/>
      <c r="E55" s="48"/>
      <c r="F55" s="71"/>
      <c r="G55" s="31"/>
      <c r="H55" s="27"/>
      <c r="I55" s="73"/>
    </row>
    <row r="56" s="3" customFormat="1" ht="16.05" customHeight="1" spans="1:9">
      <c r="A56" s="70">
        <v>2</v>
      </c>
      <c r="B56" s="46" t="s">
        <v>1095</v>
      </c>
      <c r="C56" s="47"/>
      <c r="D56" s="47"/>
      <c r="E56" s="48"/>
      <c r="F56" s="71"/>
      <c r="G56" s="31"/>
      <c r="H56" s="27"/>
      <c r="I56" s="73"/>
    </row>
    <row r="57" s="5" customFormat="1" ht="14.25" spans="1:9">
      <c r="A57" s="65" t="s">
        <v>1096</v>
      </c>
      <c r="B57" s="65" t="s">
        <v>1097</v>
      </c>
      <c r="C57" s="66"/>
      <c r="D57" s="66"/>
      <c r="E57" s="67"/>
      <c r="F57" s="26"/>
      <c r="G57" s="72"/>
      <c r="H57" s="26"/>
      <c r="I57" s="73"/>
    </row>
    <row r="58" s="3" customFormat="1" ht="16.95" customHeight="1" spans="1:9">
      <c r="A58" s="70">
        <v>1</v>
      </c>
      <c r="B58" s="46" t="s">
        <v>1098</v>
      </c>
      <c r="C58" s="47"/>
      <c r="D58" s="47"/>
      <c r="E58" s="48"/>
      <c r="F58" s="63"/>
      <c r="G58" s="31"/>
      <c r="H58" s="64"/>
      <c r="I58" s="73"/>
    </row>
    <row r="59" s="3" customFormat="1" ht="13.95" customHeight="1" spans="1:9">
      <c r="A59" s="70">
        <v>2</v>
      </c>
      <c r="B59" s="46" t="s">
        <v>1099</v>
      </c>
      <c r="C59" s="47"/>
      <c r="D59" s="47"/>
      <c r="E59" s="48"/>
      <c r="F59" s="71"/>
      <c r="G59" s="31"/>
      <c r="H59" s="27"/>
      <c r="I59" s="73"/>
    </row>
  </sheetData>
  <protectedRanges>
    <protectedRange sqref="H34:H38" name="区域5"/>
    <protectedRange sqref="H21:H32" name="区域4"/>
    <protectedRange sqref="H8:H16" name="区域2"/>
    <protectedRange sqref="H8:H12" name="区域2_1"/>
    <protectedRange sqref="H22:H26" name="区域4_1"/>
    <protectedRange sqref="H40:H53" name="区域6"/>
    <protectedRange sqref="H40:H52" name="区域6_1"/>
    <protectedRange sqref="F21:F32" name="区域4_2"/>
    <protectedRange sqref="F18:F19" name="区域3_2"/>
    <protectedRange sqref="F8:F16" name="区域2_2"/>
    <protectedRange sqref="F40:F53" name="区域6_2"/>
  </protectedRanges>
  <mergeCells count="69">
    <mergeCell ref="A1:B1"/>
    <mergeCell ref="A2:I2"/>
    <mergeCell ref="H3:I3"/>
    <mergeCell ref="F4:G4"/>
    <mergeCell ref="A6:E6"/>
    <mergeCell ref="B7:E7"/>
    <mergeCell ref="B8:E8"/>
    <mergeCell ref="B9:E9"/>
    <mergeCell ref="C10:E10"/>
    <mergeCell ref="D11:E11"/>
    <mergeCell ref="D12:E12"/>
    <mergeCell ref="D13:E13"/>
    <mergeCell ref="D14:E14"/>
    <mergeCell ref="D15:E15"/>
    <mergeCell ref="D16:E16"/>
    <mergeCell ref="C17:E17"/>
    <mergeCell ref="C18:E18"/>
    <mergeCell ref="C19:E19"/>
    <mergeCell ref="C20:E20"/>
    <mergeCell ref="B21:E21"/>
    <mergeCell ref="B22:E22"/>
    <mergeCell ref="B23:E23"/>
    <mergeCell ref="B24:E24"/>
    <mergeCell ref="B25:E25"/>
    <mergeCell ref="B26:E26"/>
    <mergeCell ref="B27:E27"/>
    <mergeCell ref="B28:E28"/>
    <mergeCell ref="B29:E29"/>
    <mergeCell ref="B30:E30"/>
    <mergeCell ref="B31:E31"/>
    <mergeCell ref="B32:E32"/>
    <mergeCell ref="B39:E39"/>
    <mergeCell ref="B40:E40"/>
    <mergeCell ref="B41:E41"/>
    <mergeCell ref="B42:E42"/>
    <mergeCell ref="B43:E43"/>
    <mergeCell ref="B46:E46"/>
    <mergeCell ref="B49:E49"/>
    <mergeCell ref="B50:E50"/>
    <mergeCell ref="B51:E51"/>
    <mergeCell ref="B52:E52"/>
    <mergeCell ref="B53:E53"/>
    <mergeCell ref="B54:E54"/>
    <mergeCell ref="B55:E55"/>
    <mergeCell ref="B56:E56"/>
    <mergeCell ref="B57:E57"/>
    <mergeCell ref="B58:E58"/>
    <mergeCell ref="B59:E59"/>
    <mergeCell ref="A4:A5"/>
    <mergeCell ref="A10:A17"/>
    <mergeCell ref="A18:A20"/>
    <mergeCell ref="A33:A38"/>
    <mergeCell ref="B10:B17"/>
    <mergeCell ref="B18:B20"/>
    <mergeCell ref="C11:C16"/>
    <mergeCell ref="F44:F45"/>
    <mergeCell ref="F47:F48"/>
    <mergeCell ref="G44:G45"/>
    <mergeCell ref="G47:G48"/>
    <mergeCell ref="H4:H5"/>
    <mergeCell ref="H44:H45"/>
    <mergeCell ref="H47:H48"/>
    <mergeCell ref="I4:I5"/>
    <mergeCell ref="I44:I45"/>
    <mergeCell ref="I47:I48"/>
    <mergeCell ref="B4:E5"/>
    <mergeCell ref="B33:D38"/>
    <mergeCell ref="B44:E45"/>
    <mergeCell ref="B47:E48"/>
  </mergeCells>
  <printOptions horizontalCentered="1"/>
  <pageMargins left="0.196527777777778" right="0.196527777777778" top="0.329166666666667" bottom="0.388888888888889" header="0.229166666666667" footer="0.179166666666667"/>
  <pageSetup paperSize="9" scale="76" fitToHeight="0"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7" sqref="I17"/>
    </sheetView>
  </sheetViews>
  <sheetFormatPr defaultColWidth="9" defaultRowHeight="14.25"/>
  <cols>
    <col min="3" max="3" width="12.625"/>
  </cols>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3</vt:i4>
      </vt:variant>
    </vt:vector>
  </HeadingPairs>
  <TitlesOfParts>
    <vt:vector size="3" baseType="lpstr">
      <vt:lpstr>附件2-项目计划表 </vt:lpstr>
      <vt:lpstr>附件1-整合资金计划表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Administrator</cp:lastModifiedBy>
  <cp:revision>1</cp:revision>
  <dcterms:created xsi:type="dcterms:W3CDTF">2017-11-25T03:38:00Z</dcterms:created>
  <cp:lastPrinted>2018-12-18T07:05:00Z</cp:lastPrinted>
  <dcterms:modified xsi:type="dcterms:W3CDTF">2019-06-14T07:15:13Z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